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styles.xml" ContentType="application/vnd.openxmlformats-officedocument.spreadsheetml.styles+xml"/>
  <Override PartName="/xl/worksheets/sheet9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_rels/sheet1.xml.rels" ContentType="application/vnd.openxmlformats-package.relationships+xml"/>
  <Override PartName="/xl/worksheets/_rels/sheet5.xml.rels" ContentType="application/vnd.openxmlformats-package.relationships+xml"/>
  <Override PartName="/xl/worksheets/_rels/sheet6.xml.rels" ContentType="application/vnd.openxmlformats-package.relationships+xml"/>
  <Override PartName="/xl/worksheets/_rels/sheet7.xml.rels" ContentType="application/vnd.openxmlformats-package.relationships+xml"/>
  <Override PartName="/xl/worksheets/_rels/sheet8.xml.rels" ContentType="application/vnd.openxmlformats-package.relationships+xml"/>
  <Override PartName="/xl/worksheets/_rels/sheet12.xml.rels" ContentType="application/vnd.openxmlformats-package.relationships+xml"/>
  <Override PartName="/xl/worksheets/sheet12.xml" ContentType="application/vnd.openxmlformats-officedocument.spreadsheetml.worksheet+xml"/>
  <Override PartName="/xl/workbook.xml" ContentType="application/vnd.openxmlformats-officedocument.spreadsheetml.sheet.main+xml"/>
  <Override PartName="/xl/media/image1.png" ContentType="image/png"/>
  <Override PartName="/xl/media/image2.png" ContentType="image/png"/>
  <Override PartName="/xl/media/image3.png" ContentType="image/png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5.xml" ContentType="application/vnd.openxmlformats-officedocument.spreadsheetml.comments+xml"/>
  <Override PartName="/xl/drawings/vmlDrawing1.vml" ContentType="application/vnd.openxmlformats-officedocument.vmlDrawing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vmlDrawing2.vml" ContentType="application/vnd.openxmlformats-officedocument.vmlDrawing"/>
  <Override PartName="/xl/drawings/vmlDrawing3.vml" ContentType="application/vnd.openxmlformats-officedocument.vmlDrawing"/>
  <Override PartName="/xl/drawings/vmlDrawing4.vml" ContentType="application/vnd.openxmlformats-officedocument.vmlDrawing"/>
  <Override PartName="/xl/drawings/vmlDrawing5.vml" ContentType="application/vnd.openxmlformats-officedocument.vmlDrawing"/>
  <Override PartName="/xl/drawings/_rels/drawing1.xml.rels" ContentType="application/vnd.openxmlformats-package.relationships+xml"/>
  <Override PartName="/xl/drawings/_rels/drawing2.xml.rels" ContentType="application/vnd.openxmlformats-package.relationship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91" firstSheet="0" activeTab="10"/>
  </bookViews>
  <sheets>
    <sheet name="Quantitativo" sheetId="1" state="visible" r:id="rId2"/>
    <sheet name="CPE-1" sheetId="2" state="visible" r:id="rId3"/>
    <sheet name="CPE-2" sheetId="3" state="visible" r:id="rId4"/>
    <sheet name="CPE-3" sheetId="4" state="visible" r:id="rId5"/>
    <sheet name="CPE-4" sheetId="5" state="visible" r:id="rId6"/>
    <sheet name="CPE-5" sheetId="6" state="visible" r:id="rId7"/>
    <sheet name="CP-6" sheetId="7" state="visible" r:id="rId8"/>
    <sheet name="CPE-7" sheetId="8" state="visible" r:id="rId9"/>
    <sheet name="CPE-8" sheetId="9" state="visible" r:id="rId10"/>
    <sheet name="CPE-9" sheetId="10" state="visible" r:id="rId11"/>
    <sheet name="79460" sheetId="11" state="visible" r:id="rId12"/>
    <sheet name="Cronograma" sheetId="12" state="visible" r:id="rId13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comments1.xml><?xml version="1.0" encoding="utf-8"?>
<comments xmlns="http://schemas.openxmlformats.org/spreadsheetml/2006/main" xmlns:xdr="http://schemas.openxmlformats.org/drawingml/2006/spreadsheetDrawing">
  <authors>
    <author/>
  </authors>
  <commentList>
    <comment ref="B17" authorId="0">
      <text>
        <r>
          <rPr>
            <sz val="10"/>
            <color rgb="FF000000"/>
            <rFont val="Spranq eco sans"/>
            <family val="2"/>
          </rPr>
          <t>referência:73631</t>
        </r>
      </text>
    </comment>
  </commentList>
</comments>
</file>

<file path=xl/comments5.xml><?xml version="1.0" encoding="utf-8"?>
<comments xmlns="http://schemas.openxmlformats.org/spreadsheetml/2006/main" xmlns:xdr="http://schemas.openxmlformats.org/drawingml/2006/spreadsheetDrawing">
  <authors>
    <author/>
  </authors>
  <commentList>
    <comment ref="E7" authorId="0">
      <text>
        <r>
          <rPr>
            <sz val="11"/>
            <color rgb="FF000000"/>
            <rFont val="Liberation Sans1"/>
            <family val="2"/>
          </rPr>
          <t>0,12/6*2*0,66
</t>
        </r>
      </text>
    </comment>
  </commentList>
</comments>
</file>

<file path=xl/comments6.xml><?xml version="1.0" encoding="utf-8"?>
<comments xmlns="http://schemas.openxmlformats.org/spreadsheetml/2006/main" xmlns:xdr="http://schemas.openxmlformats.org/drawingml/2006/spreadsheetDrawing">
  <authors>
    <author/>
  </authors>
  <commentList>
    <comment ref="E7" authorId="0">
      <text>
        <r>
          <rPr>
            <sz val="11"/>
            <color rgb="FF000000"/>
            <rFont val="Liberation Sans1"/>
            <family val="2"/>
          </rPr>
          <t>0,12/6*2*0,66
</t>
        </r>
      </text>
    </comment>
  </commentList>
</comments>
</file>

<file path=xl/comments7.xml><?xml version="1.0" encoding="utf-8"?>
<comments xmlns="http://schemas.openxmlformats.org/spreadsheetml/2006/main" xmlns:xdr="http://schemas.openxmlformats.org/drawingml/2006/spreadsheetDrawing">
  <authors>
    <author/>
  </authors>
  <commentList>
    <comment ref="E11" authorId="0">
      <text>
        <r>
          <rPr>
            <sz val="11"/>
            <color rgb="FF000000"/>
            <rFont val="Liberation Sans1"/>
            <family val="2"/>
          </rPr>
          <t>0,12/6*2*0,66
</t>
        </r>
      </text>
    </comment>
  </commentList>
</comments>
</file>

<file path=xl/comments8.xml><?xml version="1.0" encoding="utf-8"?>
<comments xmlns="http://schemas.openxmlformats.org/spreadsheetml/2006/main" xmlns:xdr="http://schemas.openxmlformats.org/drawingml/2006/spreadsheetDrawing">
  <authors>
    <author/>
  </authors>
  <commentList>
    <comment ref="E10" authorId="0">
      <text>
        <r>
          <rPr>
            <sz val="11"/>
            <color rgb="FF000000"/>
            <rFont val="Liberation Sans1"/>
            <family val="2"/>
          </rPr>
          <t>0,12/6*2*0,66
</t>
        </r>
      </text>
    </comment>
  </commentList>
</comments>
</file>

<file path=xl/sharedStrings.xml><?xml version="1.0" encoding="utf-8"?>
<sst xmlns="http://schemas.openxmlformats.org/spreadsheetml/2006/main" count="482" uniqueCount="146">
  <si>
    <t>ORÇAMENTO ESTIMATIVO DE OBRA</t>
  </si>
  <si>
    <t>OBRA:</t>
  </si>
  <si>
    <t>Guarda Corpos/Corrimãos</t>
  </si>
  <si>
    <t>LDI:</t>
  </si>
  <si>
    <t>Obra:</t>
  </si>
  <si>
    <t>ÁREA:</t>
  </si>
  <si>
    <t>-</t>
  </si>
  <si>
    <t>LOCAL:</t>
  </si>
  <si>
    <t>Videira</t>
  </si>
  <si>
    <t>RESP:</t>
  </si>
  <si>
    <t>Eng. Mec. - Gilney A. B. Palhares</t>
  </si>
  <si>
    <t>DATA:</t>
  </si>
  <si>
    <t>REF:</t>
  </si>
  <si>
    <t>SINAPI – Fev/2017</t>
  </si>
  <si>
    <t>ITEM</t>
  </si>
  <si>
    <t>REFERÊNCIA</t>
  </si>
  <si>
    <t>DESCRIÇÃO</t>
  </si>
  <si>
    <t>UNID.</t>
  </si>
  <si>
    <t>QUANTID.</t>
  </si>
  <si>
    <t>MÃO DE OBRA</t>
  </si>
  <si>
    <t>MATERIAL</t>
  </si>
  <si>
    <t>TOTAL</t>
  </si>
  <si>
    <t>CUSTO UNIT.</t>
  </si>
  <si>
    <t>CUSTO TOTAL</t>
  </si>
  <si>
    <t>S/LDI</t>
  </si>
  <si>
    <t>C/LDI</t>
  </si>
  <si>
    <t>1.</t>
  </si>
  <si>
    <t>Serviços iniciais</t>
  </si>
  <si>
    <t>1.1</t>
  </si>
  <si>
    <t>74209/001</t>
  </si>
  <si>
    <t>PLACA DE OBRA EM CHAPA DE ACO GALVANIZADO (1m x 0,6m)</t>
  </si>
  <si>
    <t>m2</t>
  </si>
  <si>
    <t>Total do item 1</t>
  </si>
  <si>
    <t>2.</t>
  </si>
  <si>
    <t>Esquadrias</t>
  </si>
  <si>
    <t>2.1</t>
  </si>
  <si>
    <t>CPE-1</t>
  </si>
  <si>
    <t>GUARDA-CORPO EM TUBO DE ACO GALVANIZADO 1 ½" E 2” COM FIXAÇÃO TIPO-1</t>
  </si>
  <si>
    <t>m</t>
  </si>
  <si>
    <t>2.2</t>
  </si>
  <si>
    <t>CPE-2</t>
  </si>
  <si>
    <t>GUARDA-CORPO EM TUBO DE ACO GALVANIZADO 1 ½" E 2” COM FIXAÇÃO TIPO-2</t>
  </si>
  <si>
    <t>2.3</t>
  </si>
  <si>
    <t>CPE-3</t>
  </si>
  <si>
    <t>GUARDA-CORPO EM TUBO DE ACO GALVANIZADO 1 ½" E 2” COM FIXAÇÃO TIPO-3</t>
  </si>
  <si>
    <t>2.4</t>
  </si>
  <si>
    <t>CPE-4</t>
  </si>
  <si>
    <t>CORRIMÃO EM TUBO DE AÇO GALVANIZADO 2” COM FIXAÇÃO EM PAREDE</t>
  </si>
  <si>
    <t>2.5</t>
  </si>
  <si>
    <t>CPE-5</t>
  </si>
  <si>
    <t>CORRIMÃO EM TUBO DE AÇO GALVANIZADO 2” COM FIXAÇÃO EM GUARDA CORPO</t>
  </si>
  <si>
    <t>2.6</t>
  </si>
  <si>
    <t>CPE-6</t>
  </si>
  <si>
    <t>CORRIMÃO EM TUBO DE AÇO GALVANIZADO 2” COM FIXAÇÃO TIPO-1</t>
  </si>
  <si>
    <t>2.7</t>
  </si>
  <si>
    <t>CPE-7</t>
  </si>
  <si>
    <t>CORRIMÃO EM TUBO DE AÇO GALVANIZADO 2” COM FIXAÇÃO TIPO-3</t>
  </si>
  <si>
    <t>Total do item 2</t>
  </si>
  <si>
    <t>3.</t>
  </si>
  <si>
    <t>Pintura</t>
  </si>
  <si>
    <t>3.1</t>
  </si>
  <si>
    <t>PINTURA EPOXI, DUAS DEMAOS</t>
  </si>
  <si>
    <t>Total do item 3</t>
  </si>
  <si>
    <t>4.</t>
  </si>
  <si>
    <t>Serviços complementares</t>
  </si>
  <si>
    <t>4.1</t>
  </si>
  <si>
    <t>CPE-8</t>
  </si>
  <si>
    <t>GRELHA (RALO) FABRICADO COM CANTONEIRA (3/4" X 1/8")
E BARRA CHATA (1/2" X 1/8")</t>
  </si>
  <si>
    <t>4.2</t>
  </si>
  <si>
    <t>LIMPEZA FINAL DA OBRA</t>
  </si>
  <si>
    <t>4.3</t>
  </si>
  <si>
    <t>CPE-9</t>
  </si>
  <si>
    <t>Manual de utilização e manutenção das instalações</t>
  </si>
  <si>
    <t>Total do item 4</t>
  </si>
  <si>
    <t>TOTAL GERAL</t>
  </si>
  <si>
    <t>CPE-1   GUARDA-CORPO EM TUBO DE ACO GALVANIZADO 1 ½" E 2” COM FIXAÇÃO TIPO-1 – m</t>
  </si>
  <si>
    <t>classe/tipo</t>
  </si>
  <si>
    <t>INSUMO</t>
  </si>
  <si>
    <t>DESCRIÇÃO MATERIAL</t>
  </si>
  <si>
    <t>COEF.</t>
  </si>
  <si>
    <t>M.O.</t>
  </si>
  <si>
    <t>MAT.</t>
  </si>
  <si>
    <t>TOTAL M.O.</t>
  </si>
  <si>
    <t>TOTAL MAT.</t>
  </si>
  <si>
    <t>COMPOSIÇAO</t>
  </si>
  <si>
    <t>88315</t>
  </si>
  <si>
    <t>SERRALHEIRO COM ENCARGOS COMPLEMENTARES</t>
  </si>
  <si>
    <t>H</t>
  </si>
  <si>
    <t>88316</t>
  </si>
  <si>
    <t>SERVENTE COM ENCARGOS COMPLEMENTARES</t>
  </si>
  <si>
    <t> PEDREIRO COM ENCARGOS COMPLEMENTARES</t>
  </si>
  <si>
    <t>ELETRODO REVESTIDO AWS - E6013, DIAMETRO IGUAL A 2,50 MM</t>
  </si>
  <si>
    <t>Kg</t>
  </si>
  <si>
    <t>MERCADO</t>
  </si>
  <si>
    <t>TUBO ACO GALVANIZADO COM COSTURA, ( 2"), E = 2mm</t>
  </si>
  <si>
    <t>M</t>
  </si>
  <si>
    <t>TUBO ACO GALVANIZADO COM COSTURA, (1 ½"), E = 2mm</t>
  </si>
  <si>
    <t> TUBO ACO PRETO SEM COSTURA 2", E= *3,91* MM, SCHEDULE 40, *5,43* KG/M</t>
  </si>
  <si>
    <t> CANTONEIRA FERRO GALVANIZADO DE ABAS IGUAIS, 3/4" X 1/8" (L X E)</t>
  </si>
  <si>
    <t> ESCAVAÇÃO MANUAL DE VALAS. AF_03/2016</t>
  </si>
  <si>
    <t>M3</t>
  </si>
  <si>
    <t>GALVANIZAÇÃO A FOGO</t>
  </si>
  <si>
    <t> CONCRETO FCK = 15MPA, TRAÇO 1:3,4:3,5 (CIMENTO/ AREIA MÉDIA/ BRITA 1) PREPARO MECÂNICO COM BETONEIRA 400 L. AF_07/2016</t>
  </si>
  <si>
    <t> LANÇAMENTO COM USO DE BALDES, ADENSAMENTO E ACABAMENTO DE CONCRETO EM  </t>
  </si>
  <si>
    <t>Obs.:</t>
  </si>
  <si>
    <t>CPE- 2   GUARDA-CORPO EM TUBO DE ACO GALVANIZADO 1 ½" E 2” COM FIXAÇÃO TIPO-2  - M</t>
  </si>
  <si>
    <t> CHAPA DE ACO GROSSA, ASTM A36, E = 1/4 " (6,35 MM) 49,79 KG/M2</t>
  </si>
  <si>
    <t>PARAFUSO DE ACO TIPO CHUMBADOR PARABOLT CBN, DIAMETRO 3/8", COMPRIMENTO 3 1/2"</t>
  </si>
  <si>
    <t>CPE- 3   GUARDA-CORPO EM TUBO DE ACO GALVANIZADO 1 ½" E 2” COM FIXAÇÃO TIPO-3  - M</t>
  </si>
  <si>
    <t>CPE- 4  CORRIMÃO EM TUBO DE AÇO GALVANIZADO 2” COM FIXAÇÃO EM PAREDE – m</t>
  </si>
  <si>
    <t>Barra de aço galvanizado de 1/2” - 6m</t>
  </si>
  <si>
    <t>CPE- 5  CORRIMÃO EM TUBO DE AÇO GALVANIZADO 1 ½” COM FIXAÇÃO EM GUARDA CORPO – m</t>
  </si>
  <si>
    <t>CPE-6   CORRIMÃO EM TUBO DE AÇO GALVANIZADO 1 ½” COM FIXAÇÃO TIPO-1 – m</t>
  </si>
  <si>
    <t>CPE- 7   CORRIMÃO EM TUBO DE AÇO GALVANIZADO 1 ½” COM FIXAÇÃO TIPO-3 – m</t>
  </si>
  <si>
    <t>CPE-8  GRELHA (RALO) FABRICADO COM CANTONEIRA (3/4" X 1/8") – m2</t>
  </si>
  <si>
    <t>CANTONEIRA FERRO GALVANIZADO DE ABAS IGUAIS, 3/4" X 1/8" (L X E) - (0,87 KG/M)</t>
  </si>
  <si>
    <t>KG</t>
  </si>
  <si>
    <t>CPE-9 – Manual de utilização e manutenção das instalações – UNID</t>
  </si>
  <si>
    <t>código</t>
  </si>
  <si>
    <t>AUXILIAR TÉCNICO DE ENGENHARIA COM ENCARGOS COMPLEMENTARES</t>
  </si>
  <si>
    <t>h</t>
  </si>
  <si>
    <t>AUXILIAR DE ESCRITÓRIO COM ENCARGOS COMPLEMENTARES</t>
  </si>
  <si>
    <t>ENGENHEIRO CIVIL DE OBRAS PLENO COM ENCARGOS COMPLEMENTARES</t>
  </si>
  <si>
    <t>IMPRESSÃO EM A4</t>
  </si>
  <si>
    <t>UNID</t>
  </si>
  <si>
    <t>79460 - PINTURA EPOXI, DUAS DEMAOS – m2</t>
  </si>
  <si>
    <t>88310</t>
  </si>
  <si>
    <t>PINTOR COM ENCARGOS COMPLEMENTARES</t>
  </si>
  <si>
    <t>5318</t>
  </si>
  <si>
    <t>SOLVENTE DILUENTE A BASE DE AGUARRAS</t>
  </si>
  <si>
    <t>L</t>
  </si>
  <si>
    <t>7304</t>
  </si>
  <si>
    <t>TINTA EPOXI</t>
  </si>
  <si>
    <t>CRONOGRAMA FÍSICO-FINANCEIRO</t>
  </si>
  <si>
    <t>OBRA:Corrimão/guada corpo e ela de proteção contra entrada de aves no ginásio</t>
  </si>
  <si>
    <r>
      <rPr>
        <b val="true"/>
        <sz val="16"/>
        <color rgb="FF000000"/>
        <rFont val="Arial"/>
        <family val="2"/>
      </rPr>
      <t>LDI</t>
    </r>
    <r>
      <rPr>
        <sz val="16"/>
        <color rgb="FF000000"/>
        <rFont val="Arial"/>
        <family val="2"/>
      </rPr>
      <t>: 24,99</t>
    </r>
  </si>
  <si>
    <t>Local: I.F.C. CAMPUS VIDEIRA -SC</t>
  </si>
  <si>
    <t>PERÍODO DIAS</t>
  </si>
  <si>
    <t>0 - 30 DIAS</t>
  </si>
  <si>
    <t>30 - 60 DIAS</t>
  </si>
  <si>
    <t>60 - 90 DIAS</t>
  </si>
  <si>
    <t>90 - 120 DIAS</t>
  </si>
  <si>
    <t>SERVIÇOS INICIAIS</t>
  </si>
  <si>
    <t>ESQUADRIAS</t>
  </si>
  <si>
    <t>PINTURA</t>
  </si>
  <si>
    <t>SERVIÇOS COMPLEMENTARES</t>
  </si>
</sst>
</file>

<file path=xl/styles.xml><?xml version="1.0" encoding="utf-8"?>
<styleSheet xmlns="http://schemas.openxmlformats.org/spreadsheetml/2006/main">
  <numFmts count="18">
    <numFmt numFmtId="164" formatCode="GENERAL"/>
    <numFmt numFmtId="165" formatCode="0"/>
    <numFmt numFmtId="166" formatCode="[$R$-416]\ #,##0.00;[RED]\-[$R$-416]\ #,##0.00"/>
    <numFmt numFmtId="167" formatCode="0%"/>
    <numFmt numFmtId="168" formatCode="0.00%"/>
    <numFmt numFmtId="169" formatCode="MMM/YY"/>
    <numFmt numFmtId="170" formatCode="#,##0.00\ ;#,##0.00\ ;\-#\ ;@\ "/>
    <numFmt numFmtId="171" formatCode="#,##0.00"/>
    <numFmt numFmtId="172" formatCode="0.00"/>
    <numFmt numFmtId="173" formatCode="#,##0.00\ ;\-#,##0.00\ ;&quot; -&quot;00\ ;@\ "/>
    <numFmt numFmtId="174" formatCode="0.000"/>
    <numFmt numFmtId="175" formatCode="000000"/>
    <numFmt numFmtId="176" formatCode="@"/>
    <numFmt numFmtId="177" formatCode="0.00"/>
    <numFmt numFmtId="178" formatCode="00"/>
    <numFmt numFmtId="179" formatCode="#,##0.00;\-#,##0.00"/>
    <numFmt numFmtId="180" formatCode="0%"/>
    <numFmt numFmtId="181" formatCode="&quot;R$ &quot;#,##0.00"/>
  </numFmts>
  <fonts count="22">
    <font>
      <sz val="11"/>
      <color rgb="FF000000"/>
      <name val="Liberation Sans1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6"/>
      <color rgb="FF000000"/>
      <name val="Liberation Sans1"/>
      <family val="2"/>
    </font>
    <font>
      <sz val="10"/>
      <color rgb="FF000000"/>
      <name val="Arial"/>
      <family val="2"/>
    </font>
    <font>
      <b val="true"/>
      <i val="true"/>
      <u val="single"/>
      <sz val="11"/>
      <color rgb="FF000000"/>
      <name val="Liberation Sans1"/>
      <family val="2"/>
    </font>
    <font>
      <b val="true"/>
      <sz val="12"/>
      <color rgb="FF000000"/>
      <name val="Spranq eco sans"/>
      <family val="2"/>
    </font>
    <font>
      <b val="true"/>
      <sz val="10"/>
      <color rgb="FF000000"/>
      <name val="Spranq eco sans"/>
      <family val="2"/>
    </font>
    <font>
      <sz val="10"/>
      <color rgb="FF000000"/>
      <name val="Spranq eco sans"/>
      <family val="2"/>
    </font>
    <font>
      <sz val="11"/>
      <color rgb="FF000000"/>
      <name val="Calibri"/>
      <family val="2"/>
    </font>
    <font>
      <sz val="8"/>
      <color rgb="FF000000"/>
      <name val="Arial1"/>
      <family val="0"/>
    </font>
    <font>
      <b val="true"/>
      <sz val="8"/>
      <color rgb="FF333333"/>
      <name val="Arial1"/>
      <family val="0"/>
    </font>
    <font>
      <sz val="10"/>
      <color rgb="FF000000"/>
      <name val="Spranq eco sans1"/>
      <family val="2"/>
    </font>
    <font>
      <sz val="12"/>
      <color rgb="FF000000"/>
      <name val="Arial"/>
      <family val="2"/>
    </font>
    <font>
      <b val="true"/>
      <u val="single"/>
      <sz val="24"/>
      <color rgb="FF000000"/>
      <name val="Arial"/>
      <family val="2"/>
    </font>
    <font>
      <b val="true"/>
      <sz val="12"/>
      <color rgb="FF000000"/>
      <name val="Arial"/>
      <family val="2"/>
    </font>
    <font>
      <b val="true"/>
      <u val="single"/>
      <sz val="18"/>
      <color rgb="FF000000"/>
      <name val="Arial"/>
      <family val="2"/>
    </font>
    <font>
      <b val="true"/>
      <sz val="16"/>
      <color rgb="FF000000"/>
      <name val="Arial"/>
      <family val="2"/>
    </font>
    <font>
      <sz val="16"/>
      <color rgb="FF000000"/>
      <name val="Arial"/>
      <family val="2"/>
    </font>
    <font>
      <b val="true"/>
      <sz val="10"/>
      <color rgb="FF000000"/>
      <name val="Arial"/>
      <family val="2"/>
    </font>
    <font>
      <b val="true"/>
      <sz val="11"/>
      <color rgb="FF000000"/>
      <name val="Spranq eco sans1"/>
      <family val="2"/>
    </font>
  </fonts>
  <fills count="6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92D050"/>
        <bgColor rgb="FF99CC00"/>
      </patternFill>
    </fill>
    <fill>
      <patternFill patternType="solid">
        <fgColor rgb="FF99CC00"/>
        <bgColor rgb="FF92D050"/>
      </patternFill>
    </fill>
    <fill>
      <patternFill patternType="solid">
        <fgColor rgb="FF00FFFF"/>
        <bgColor rgb="FF00FF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/>
      <right/>
      <top style="hair"/>
      <bottom/>
      <diagonal/>
    </border>
    <border diagonalUp="false" diagonalDown="false">
      <left/>
      <right/>
      <top style="hair"/>
      <bottom/>
      <diagonal/>
    </border>
    <border diagonalUp="false" diagonalDown="false">
      <left/>
      <right style="hair"/>
      <top style="hair"/>
      <bottom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/>
      <right style="hair"/>
      <top/>
      <bottom style="hair"/>
      <diagonal/>
    </border>
  </borders>
  <cellStyleXfs count="35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3" fontId="0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7" fontId="1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2" borderId="0" applyFont="true" applyBorder="false" applyAlignment="true" applyProtection="false">
      <alignment horizontal="general" vertical="bottom" textRotation="0" wrapText="false" indent="0" shrinkToFit="false"/>
    </xf>
    <xf numFmtId="164" fontId="0" fillId="2" borderId="0" applyFont="true" applyBorder="false" applyAlignment="true" applyProtection="false">
      <alignment horizontal="general" vertical="bottom" textRotation="0" wrapText="false" indent="0" shrinkToFit="false"/>
    </xf>
    <xf numFmtId="164" fontId="0" fillId="2" borderId="0" applyFont="true" applyBorder="false" applyAlignment="true" applyProtection="false">
      <alignment horizontal="general" vertical="bottom" textRotation="0" wrapText="false" indent="0" shrinkToFit="false"/>
    </xf>
    <xf numFmtId="164" fontId="0" fillId="2" borderId="0" applyFont="true" applyBorder="false" applyAlignment="true" applyProtection="false">
      <alignment horizontal="general" vertical="bottom" textRotation="0" wrapText="false" indent="0" shrinkToFit="false"/>
    </xf>
    <xf numFmtId="164" fontId="0" fillId="2" borderId="0" applyFont="true" applyBorder="false" applyAlignment="true" applyProtection="false">
      <alignment horizontal="general" vertical="bottom" textRotation="0" wrapText="false" indent="0" shrinkToFit="false"/>
    </xf>
    <xf numFmtId="164" fontId="0" fillId="2" borderId="0" applyFont="true" applyBorder="false" applyAlignment="true" applyProtection="false">
      <alignment horizontal="general" vertical="bottom" textRotation="0" wrapText="false" indent="0" shrinkToFit="false"/>
    </xf>
    <xf numFmtId="164" fontId="0" fillId="2" borderId="0" applyFont="true" applyBorder="false" applyAlignment="true" applyProtection="false">
      <alignment horizontal="general" vertical="bottom" textRotation="0" wrapText="false" indent="0" shrinkToFit="false"/>
    </xf>
    <xf numFmtId="164" fontId="0" fillId="2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false" applyAlignment="true" applyProtection="false">
      <alignment horizontal="center" vertical="bottom" textRotation="0" wrapText="false" indent="0" shrinkToFit="false"/>
    </xf>
    <xf numFmtId="164" fontId="4" fillId="0" borderId="0" applyFont="true" applyBorder="false" applyAlignment="true" applyProtection="false">
      <alignment horizontal="center" vertical="bottom" textRotation="90" wrapText="false" indent="0" shrinkToFit="false"/>
    </xf>
    <xf numFmtId="165" fontId="5" fillId="0" borderId="0" applyFont="true" applyBorder="false" applyAlignment="true" applyProtection="false">
      <alignment horizontal="general" vertical="bottom" textRotation="0" wrapText="false" indent="0" shrinkToFit="false"/>
    </xf>
    <xf numFmtId="165" fontId="5" fillId="0" borderId="0" applyFont="true" applyBorder="false" applyAlignment="true" applyProtection="false">
      <alignment horizontal="general" vertical="bottom" textRotation="0" wrapText="false" indent="0" shrinkToFit="false"/>
    </xf>
    <xf numFmtId="164" fontId="6" fillId="0" borderId="0" applyFont="true" applyBorder="false" applyAlignment="true" applyProtection="false">
      <alignment horizontal="general" vertical="bottom" textRotation="0" wrapText="false" indent="0" shrinkToFit="false"/>
    </xf>
    <xf numFmtId="166" fontId="6" fillId="0" borderId="0" applyFont="true" applyBorder="false" applyAlignment="true" applyProtection="false">
      <alignment horizontal="general" vertical="bottom" textRotation="0" wrapText="false" indent="0" shrinkToFit="false"/>
    </xf>
    <xf numFmtId="170" fontId="1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7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0" xfId="19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8" fontId="9" fillId="0" borderId="0" xfId="19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3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2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5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9" fillId="0" borderId="6" xfId="34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1" fontId="9" fillId="0" borderId="1" xfId="34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9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72" fontId="9" fillId="0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73" fontId="9" fillId="0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4" fontId="7" fillId="3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3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9" fillId="2" borderId="1" xfId="15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1" fillId="3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4" fontId="11" fillId="3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7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72" fontId="11" fillId="0" borderId="7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73" fontId="12" fillId="2" borderId="8" xfId="15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73" fontId="12" fillId="2" borderId="1" xfId="15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13" fillId="3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14" fillId="0" borderId="0" xfId="31" applyFont="true" applyBorder="false" applyAlignment="true" applyProtection="true">
      <alignment horizontal="left" vertical="center" textRotation="0" wrapText="true" indent="0" shrinkToFit="false"/>
      <protection locked="true" hidden="false"/>
    </xf>
    <xf numFmtId="176" fontId="14" fillId="0" borderId="0" xfId="31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5" fontId="14" fillId="0" borderId="0" xfId="31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5" fontId="14" fillId="0" borderId="0" xfId="31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5" fontId="15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16" fillId="0" borderId="0" xfId="3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5" fontId="17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76" fontId="18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16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77" fontId="17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5" fontId="16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75" fontId="20" fillId="4" borderId="1" xfId="3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6" fontId="20" fillId="4" borderId="1" xfId="3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20" fillId="4" borderId="1" xfId="3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6" fillId="0" borderId="0" xfId="31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13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8" fontId="20" fillId="0" borderId="1" xfId="3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6" fontId="20" fillId="0" borderId="1" xfId="3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5" fillId="5" borderId="9" xfId="31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8" fontId="5" fillId="0" borderId="9" xfId="31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8" fontId="21" fillId="2" borderId="4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9" fontId="5" fillId="5" borderId="9" xfId="31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79" fontId="5" fillId="0" borderId="9" xfId="31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71" fontId="21" fillId="2" borderId="10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80" fontId="14" fillId="0" borderId="0" xfId="31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5" fontId="14" fillId="0" borderId="0" xfId="31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5" fontId="14" fillId="0" borderId="0" xfId="31" applyFont="true" applyBorder="false" applyAlignment="true" applyProtection="true">
      <alignment horizontal="general" vertical="top" textRotation="0" wrapText="true" indent="0" shrinkToFit="false"/>
      <protection locked="true" hidden="false"/>
    </xf>
    <xf numFmtId="164" fontId="0" fillId="4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4" borderId="7" xfId="19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81" fontId="20" fillId="4" borderId="1" xfId="3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80" fontId="14" fillId="0" borderId="0" xfId="31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79" fontId="20" fillId="4" borderId="9" xfId="31" applyFont="true" applyBorder="true" applyAlignment="true" applyProtection="true">
      <alignment horizontal="center" vertical="top" textRotation="0" wrapText="true" indent="0" shrinkToFit="false"/>
      <protection locked="true" hidden="false"/>
    </xf>
  </cellXfs>
  <cellStyles count="21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  <cellStyle name="cf1" xfId="20" builtinId="53" customBuiltin="true"/>
    <cellStyle name="cf2" xfId="21" builtinId="53" customBuiltin="true"/>
    <cellStyle name="cf3" xfId="22" builtinId="53" customBuiltin="true"/>
    <cellStyle name="cf4" xfId="23" builtinId="53" customBuiltin="true"/>
    <cellStyle name="cf5" xfId="24" builtinId="53" customBuiltin="true"/>
    <cellStyle name="cf6" xfId="25" builtinId="53" customBuiltin="true"/>
    <cellStyle name="cf7" xfId="26" builtinId="53" customBuiltin="true"/>
    <cellStyle name="cf8" xfId="27" builtinId="53" customBuiltin="true"/>
    <cellStyle name="Heading 2" xfId="28" builtinId="53" customBuiltin="true"/>
    <cellStyle name="Heading1 3" xfId="29" builtinId="53" customBuiltin="true"/>
    <cellStyle name="Normal_Calculos" xfId="30" builtinId="53" customBuiltin="true"/>
    <cellStyle name="Normal_USP - Calculos" xfId="31" builtinId="53" customBuiltin="true"/>
    <cellStyle name="Result 4" xfId="32" builtinId="53" customBuiltin="true"/>
    <cellStyle name="Result2 5" xfId="33" builtinId="53" customBuiltin="true"/>
    <cellStyle name="Excel Built-in Comma 1" xfId="34" builtinId="53" customBuiltin="tru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92D05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worksheet" Target="worksheets/sheet10.xml"/><Relationship Id="rId12" Type="http://schemas.openxmlformats.org/officeDocument/2006/relationships/worksheet" Target="worksheets/sheet11.xml"/><Relationship Id="rId13" Type="http://schemas.openxmlformats.org/officeDocument/2006/relationships/worksheet" Target="worksheets/sheet12.xml"/><Relationship Id="rId1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3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</xdr:col>
      <xdr:colOff>5760</xdr:colOff>
      <xdr:row>0</xdr:row>
      <xdr:rowOff>12600</xdr:rowOff>
    </xdr:from>
    <xdr:to>
      <xdr:col>2</xdr:col>
      <xdr:colOff>6480</xdr:colOff>
      <xdr:row>5</xdr:row>
      <xdr:rowOff>142920</xdr:rowOff>
    </xdr:to>
    <xdr:pic>
      <xdr:nvPicPr>
        <xdr:cNvPr id="0" name="Imagem 1" descr=""/>
        <xdr:cNvPicPr/>
      </xdr:nvPicPr>
      <xdr:blipFill>
        <a:blip r:embed="rId1"/>
        <a:stretch/>
      </xdr:blipFill>
      <xdr:spPr>
        <a:xfrm>
          <a:off x="2015280" y="12600"/>
          <a:ext cx="720" cy="1054080"/>
        </a:xfrm>
        <a:prstGeom prst="rect">
          <a:avLst/>
        </a:prstGeom>
        <a:ln w="12600">
          <a:noFill/>
        </a:ln>
      </xdr:spPr>
    </xdr:pic>
    <xdr:clientData/>
  </xdr:twoCellAnchor>
  <xdr:twoCellAnchor editAs="oneCell">
    <xdr:from>
      <xdr:col>0</xdr:col>
      <xdr:colOff>284040</xdr:colOff>
      <xdr:row>1</xdr:row>
      <xdr:rowOff>36000</xdr:rowOff>
    </xdr:from>
    <xdr:to>
      <xdr:col>2</xdr:col>
      <xdr:colOff>897480</xdr:colOff>
      <xdr:row>6</xdr:row>
      <xdr:rowOff>167040</xdr:rowOff>
    </xdr:to>
    <xdr:pic>
      <xdr:nvPicPr>
        <xdr:cNvPr id="1" name="Imagem 1" descr=""/>
        <xdr:cNvPicPr/>
      </xdr:nvPicPr>
      <xdr:blipFill>
        <a:blip r:embed="rId2"/>
        <a:stretch/>
      </xdr:blipFill>
      <xdr:spPr>
        <a:xfrm>
          <a:off x="284040" y="235800"/>
          <a:ext cx="2622960" cy="1036080"/>
        </a:xfrm>
        <a:prstGeom prst="rect">
          <a:avLst/>
        </a:prstGeom>
        <a:ln w="1260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110880</xdr:colOff>
      <xdr:row>0</xdr:row>
      <xdr:rowOff>0</xdr:rowOff>
    </xdr:from>
    <xdr:to>
      <xdr:col>1</xdr:col>
      <xdr:colOff>944640</xdr:colOff>
      <xdr:row>0</xdr:row>
      <xdr:rowOff>18000</xdr:rowOff>
    </xdr:to>
    <xdr:pic>
      <xdr:nvPicPr>
        <xdr:cNvPr id="2" name="Picture 7" descr=""/>
        <xdr:cNvPicPr/>
      </xdr:nvPicPr>
      <xdr:blipFill>
        <a:blip r:embed="rId1"/>
        <a:stretch/>
      </xdr:blipFill>
      <xdr:spPr>
        <a:xfrm>
          <a:off x="110880" y="0"/>
          <a:ext cx="1405080" cy="18000"/>
        </a:xfrm>
        <a:prstGeom prst="rect">
          <a:avLst/>
        </a:prstGeom>
        <a:ln w="12600"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
</Relationships>
</file>

<file path=xl/worksheets/_rels/sheet1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comments" Target="../comments5.xml"/><Relationship Id="rId2" Type="http://schemas.openxmlformats.org/officeDocument/2006/relationships/vmlDrawing" Target="../drawings/vmlDrawing2.v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comments" Target="../comments6.xml"/><Relationship Id="rId2" Type="http://schemas.openxmlformats.org/officeDocument/2006/relationships/vmlDrawing" Target="../drawings/vmlDrawing3.v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comments" Target="../comments7.xml"/><Relationship Id="rId2" Type="http://schemas.openxmlformats.org/officeDocument/2006/relationships/vmlDrawing" Target="../drawings/vmlDrawing4.vm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comments" Target="../comments8.xml"/><Relationship Id="rId2" Type="http://schemas.openxmlformats.org/officeDocument/2006/relationships/vmlDrawing" Target="../drawings/vmlDrawing5.v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36"/>
  <sheetViews>
    <sheetView windowProtection="false" showFormulas="false" showGridLines="true" showRowColHeaders="true" showZeros="true" rightToLeft="false" tabSelected="false" showOutlineSymbols="true" defaultGridColor="true" view="normal" topLeftCell="A4" colorId="64" zoomScale="101" zoomScaleNormal="101" zoomScalePageLayoutView="100" workbookViewId="0">
      <selection pane="topLeft" activeCell="H30" activeCellId="0" sqref="H30"/>
    </sheetView>
  </sheetViews>
  <sheetFormatPr defaultRowHeight="13.9"/>
  <cols>
    <col collapsed="false" hidden="false" max="1" min="1" style="1" width="6.02790697674419"/>
    <col collapsed="false" hidden="false" max="2" min="2" style="2" width="19.9348837209302"/>
    <col collapsed="false" hidden="false" max="3" min="3" style="3" width="64.4837209302326"/>
    <col collapsed="false" hidden="false" max="4" min="4" style="3" width="8.36744186046512"/>
    <col collapsed="false" hidden="false" max="5" min="5" style="3" width="12.306976744186"/>
    <col collapsed="false" hidden="false" max="6" min="6" style="3" width="13.906976744186"/>
    <col collapsed="false" hidden="false" max="9" min="7" style="3" width="12.306976744186"/>
    <col collapsed="false" hidden="false" max="11" min="10" style="3" width="18.706976744186"/>
    <col collapsed="false" hidden="false" max="12" min="12" style="3" width="9.10697674418605"/>
    <col collapsed="false" hidden="false" max="1023" min="13" style="3" width="7.62790697674419"/>
    <col collapsed="false" hidden="false" max="1025" min="1024" style="3" width="8.86046511627907"/>
  </cols>
  <sheetData>
    <row r="1" customFormat="false" ht="15.75" hidden="false" customHeight="false" outlineLevel="0" collapsed="false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customFormat="false" ht="14.25" hidden="false" customHeight="false" outlineLevel="0" collapsed="false"/>
    <row r="3" customFormat="false" ht="14.25" hidden="false" customHeight="false" outlineLevel="0" collapsed="false">
      <c r="D3" s="5" t="s">
        <v>1</v>
      </c>
      <c r="E3" s="6" t="s">
        <v>2</v>
      </c>
    </row>
    <row r="4" customFormat="false" ht="14.25" hidden="false" customHeight="false" outlineLevel="0" collapsed="false">
      <c r="D4" s="6" t="s">
        <v>3</v>
      </c>
      <c r="E4" s="7" t="s">
        <v>4</v>
      </c>
      <c r="F4" s="8" t="n">
        <v>0.2479</v>
      </c>
      <c r="G4" s="9"/>
      <c r="H4" s="8"/>
    </row>
    <row r="5" customFormat="false" ht="14.25" hidden="false" customHeight="false" outlineLevel="0" collapsed="false">
      <c r="D5" s="6" t="s">
        <v>5</v>
      </c>
      <c r="E5" s="10" t="s">
        <v>6</v>
      </c>
    </row>
    <row r="6" customFormat="false" ht="14.25" hidden="false" customHeight="false" outlineLevel="0" collapsed="false">
      <c r="D6" s="6" t="s">
        <v>7</v>
      </c>
      <c r="E6" s="6" t="s">
        <v>8</v>
      </c>
    </row>
    <row r="7" customFormat="false" ht="14.25" hidden="false" customHeight="false" outlineLevel="0" collapsed="false">
      <c r="D7" s="6" t="s">
        <v>9</v>
      </c>
      <c r="E7" s="6" t="s">
        <v>10</v>
      </c>
    </row>
    <row r="8" customFormat="false" ht="14.25" hidden="false" customHeight="false" outlineLevel="0" collapsed="false">
      <c r="D8" s="6" t="s">
        <v>11</v>
      </c>
      <c r="E8" s="11" t="n">
        <v>42826</v>
      </c>
    </row>
    <row r="9" customFormat="false" ht="14.25" hidden="false" customHeight="false" outlineLevel="0" collapsed="false">
      <c r="D9" s="6" t="s">
        <v>12</v>
      </c>
      <c r="E9" s="11" t="s">
        <v>13</v>
      </c>
    </row>
    <row r="10" customFormat="false" ht="14.25" hidden="false" customHeight="false" outlineLevel="0" collapsed="false"/>
    <row r="11" customFormat="false" ht="14.25" hidden="false" customHeight="false" outlineLevel="0" collapsed="false">
      <c r="A11" s="12" t="s">
        <v>14</v>
      </c>
      <c r="B11" s="13" t="s">
        <v>15</v>
      </c>
      <c r="C11" s="13" t="s">
        <v>16</v>
      </c>
      <c r="D11" s="13" t="s">
        <v>17</v>
      </c>
      <c r="E11" s="13" t="s">
        <v>18</v>
      </c>
      <c r="F11" s="13" t="s">
        <v>19</v>
      </c>
      <c r="G11" s="13"/>
      <c r="H11" s="13" t="s">
        <v>20</v>
      </c>
      <c r="I11" s="13"/>
      <c r="J11" s="13" t="s">
        <v>21</v>
      </c>
      <c r="K11" s="13" t="s">
        <v>21</v>
      </c>
    </row>
    <row r="12" customFormat="false" ht="14.25" hidden="false" customHeight="false" outlineLevel="0" collapsed="false">
      <c r="A12" s="12"/>
      <c r="B12" s="13"/>
      <c r="C12" s="13"/>
      <c r="D12" s="13"/>
      <c r="E12" s="13"/>
      <c r="F12" s="13" t="s">
        <v>22</v>
      </c>
      <c r="G12" s="13" t="s">
        <v>23</v>
      </c>
      <c r="H12" s="13" t="s">
        <v>22</v>
      </c>
      <c r="I12" s="13" t="s">
        <v>23</v>
      </c>
      <c r="J12" s="13" t="s">
        <v>24</v>
      </c>
      <c r="K12" s="13" t="s">
        <v>25</v>
      </c>
    </row>
    <row r="13" customFormat="false" ht="14.25" hidden="false" customHeight="false" outlineLevel="0" collapsed="false">
      <c r="A13" s="14" t="s">
        <v>26</v>
      </c>
      <c r="B13" s="15" t="s">
        <v>27</v>
      </c>
      <c r="C13" s="16"/>
      <c r="D13" s="16"/>
      <c r="E13" s="16"/>
      <c r="F13" s="16"/>
      <c r="G13" s="16"/>
      <c r="H13" s="16"/>
      <c r="I13" s="16"/>
      <c r="J13" s="16"/>
      <c r="K13" s="17"/>
    </row>
    <row r="14" s="24" customFormat="true" ht="14.25" hidden="false" customHeight="false" outlineLevel="0" collapsed="false">
      <c r="A14" s="18" t="s">
        <v>28</v>
      </c>
      <c r="B14" s="19" t="s">
        <v>29</v>
      </c>
      <c r="C14" s="20" t="s">
        <v>30</v>
      </c>
      <c r="D14" s="21" t="s">
        <v>31</v>
      </c>
      <c r="E14" s="22" t="n">
        <v>0.6</v>
      </c>
      <c r="F14" s="23" t="n">
        <v>0</v>
      </c>
      <c r="G14" s="23" t="n">
        <f aca="false">F14*E14</f>
        <v>0</v>
      </c>
      <c r="H14" s="23" t="n">
        <v>0</v>
      </c>
      <c r="I14" s="23" t="n">
        <f aca="false">H14*E14</f>
        <v>0</v>
      </c>
      <c r="J14" s="23" t="n">
        <f aca="false">I14+G14</f>
        <v>0</v>
      </c>
      <c r="K14" s="23" t="n">
        <f aca="false">J14*(1+$F$4)</f>
        <v>0</v>
      </c>
    </row>
    <row r="15" customFormat="false" ht="14.25" hidden="false" customHeight="false" outlineLevel="0" collapsed="false">
      <c r="A15" s="12" t="s">
        <v>32</v>
      </c>
      <c r="B15" s="12"/>
      <c r="C15" s="12"/>
      <c r="D15" s="12"/>
      <c r="E15" s="12"/>
      <c r="F15" s="12"/>
      <c r="G15" s="12"/>
      <c r="H15" s="12"/>
      <c r="I15" s="12"/>
      <c r="J15" s="25" t="n">
        <f aca="false">SUM(J14)</f>
        <v>0</v>
      </c>
      <c r="K15" s="25" t="n">
        <f aca="false">SUM(K14)</f>
        <v>0</v>
      </c>
    </row>
    <row r="16" customFormat="false" ht="14.25" hidden="false" customHeight="false" outlineLevel="0" collapsed="false">
      <c r="A16" s="14" t="s">
        <v>33</v>
      </c>
      <c r="B16" s="15" t="s">
        <v>34</v>
      </c>
      <c r="C16" s="16"/>
      <c r="D16" s="16"/>
      <c r="E16" s="16"/>
      <c r="F16" s="16"/>
      <c r="G16" s="16"/>
      <c r="H16" s="16"/>
      <c r="I16" s="16"/>
      <c r="J16" s="16"/>
      <c r="K16" s="17"/>
    </row>
    <row r="17" s="24" customFormat="true" ht="22.5" hidden="false" customHeight="true" outlineLevel="0" collapsed="false">
      <c r="A17" s="26" t="s">
        <v>35</v>
      </c>
      <c r="B17" s="19" t="s">
        <v>36</v>
      </c>
      <c r="C17" s="19" t="s">
        <v>37</v>
      </c>
      <c r="D17" s="19" t="s">
        <v>38</v>
      </c>
      <c r="E17" s="23" t="n">
        <v>26.54</v>
      </c>
      <c r="F17" s="23" t="n">
        <v>0</v>
      </c>
      <c r="G17" s="23" t="n">
        <f aca="false">F17*E17</f>
        <v>0</v>
      </c>
      <c r="H17" s="23" t="n">
        <v>0</v>
      </c>
      <c r="I17" s="23" t="n">
        <f aca="false">H17*E17</f>
        <v>0</v>
      </c>
      <c r="J17" s="23" t="n">
        <f aca="false">I17+G17</f>
        <v>0</v>
      </c>
      <c r="K17" s="23" t="n">
        <f aca="false">J17*(1+$F$4)</f>
        <v>0</v>
      </c>
    </row>
    <row r="18" s="24" customFormat="true" ht="22.5" hidden="false" customHeight="true" outlineLevel="0" collapsed="false">
      <c r="A18" s="26" t="s">
        <v>39</v>
      </c>
      <c r="B18" s="19" t="s">
        <v>40</v>
      </c>
      <c r="C18" s="19" t="s">
        <v>41</v>
      </c>
      <c r="D18" s="19" t="s">
        <v>38</v>
      </c>
      <c r="E18" s="23" t="n">
        <v>71.53</v>
      </c>
      <c r="F18" s="23" t="n">
        <v>0</v>
      </c>
      <c r="G18" s="23" t="n">
        <f aca="false">F18*E18</f>
        <v>0</v>
      </c>
      <c r="H18" s="23" t="n">
        <v>0</v>
      </c>
      <c r="I18" s="23" t="n">
        <f aca="false">H18*E18</f>
        <v>0</v>
      </c>
      <c r="J18" s="23" t="n">
        <f aca="false">I18+G18</f>
        <v>0</v>
      </c>
      <c r="K18" s="23" t="n">
        <f aca="false">J18*(1+$F$4)</f>
        <v>0</v>
      </c>
    </row>
    <row r="19" s="24" customFormat="true" ht="22.5" hidden="false" customHeight="true" outlineLevel="0" collapsed="false">
      <c r="A19" s="26" t="s">
        <v>42</v>
      </c>
      <c r="B19" s="19" t="s">
        <v>43</v>
      </c>
      <c r="C19" s="19" t="s">
        <v>44</v>
      </c>
      <c r="D19" s="19" t="s">
        <v>38</v>
      </c>
      <c r="E19" s="23" t="n">
        <v>66.37</v>
      </c>
      <c r="F19" s="23" t="n">
        <v>0</v>
      </c>
      <c r="G19" s="23" t="n">
        <f aca="false">F19*E19</f>
        <v>0</v>
      </c>
      <c r="H19" s="23" t="n">
        <v>0</v>
      </c>
      <c r="I19" s="23" t="n">
        <f aca="false">H19*E19</f>
        <v>0</v>
      </c>
      <c r="J19" s="23" t="n">
        <f aca="false">I19+G19</f>
        <v>0</v>
      </c>
      <c r="K19" s="23" t="n">
        <f aca="false">J19*(1+$F$4)</f>
        <v>0</v>
      </c>
    </row>
    <row r="20" s="24" customFormat="true" ht="22.5" hidden="false" customHeight="true" outlineLevel="0" collapsed="false">
      <c r="A20" s="26" t="s">
        <v>45</v>
      </c>
      <c r="B20" s="19" t="s">
        <v>46</v>
      </c>
      <c r="C20" s="19" t="s">
        <v>47</v>
      </c>
      <c r="D20" s="19" t="s">
        <v>38</v>
      </c>
      <c r="E20" s="23" t="n">
        <v>44.69</v>
      </c>
      <c r="F20" s="23" t="n">
        <v>0</v>
      </c>
      <c r="G20" s="23" t="n">
        <f aca="false">F20*E20</f>
        <v>0</v>
      </c>
      <c r="H20" s="23" t="n">
        <v>0</v>
      </c>
      <c r="I20" s="23" t="n">
        <f aca="false">H20*E20</f>
        <v>0</v>
      </c>
      <c r="J20" s="23" t="n">
        <f aca="false">I20+G20</f>
        <v>0</v>
      </c>
      <c r="K20" s="23" t="n">
        <f aca="false">J20*(1+$F$4)</f>
        <v>0</v>
      </c>
    </row>
    <row r="21" s="24" customFormat="true" ht="22.5" hidden="false" customHeight="true" outlineLevel="0" collapsed="false">
      <c r="A21" s="26" t="s">
        <v>48</v>
      </c>
      <c r="B21" s="19" t="s">
        <v>49</v>
      </c>
      <c r="C21" s="19" t="s">
        <v>50</v>
      </c>
      <c r="D21" s="19" t="s">
        <v>38</v>
      </c>
      <c r="E21" s="23" t="n">
        <v>62.51</v>
      </c>
      <c r="F21" s="23" t="n">
        <v>0</v>
      </c>
      <c r="G21" s="23" t="n">
        <f aca="false">F21*E21</f>
        <v>0</v>
      </c>
      <c r="H21" s="23" t="n">
        <v>0</v>
      </c>
      <c r="I21" s="23" t="n">
        <f aca="false">H21*E21</f>
        <v>0</v>
      </c>
      <c r="J21" s="23" t="n">
        <f aca="false">I21+G21</f>
        <v>0</v>
      </c>
      <c r="K21" s="23" t="n">
        <f aca="false">J21*(1+$F$4)</f>
        <v>0</v>
      </c>
    </row>
    <row r="22" s="24" customFormat="true" ht="22.5" hidden="false" customHeight="true" outlineLevel="0" collapsed="false">
      <c r="A22" s="26" t="s">
        <v>51</v>
      </c>
      <c r="B22" s="19" t="s">
        <v>52</v>
      </c>
      <c r="C22" s="19" t="s">
        <v>53</v>
      </c>
      <c r="D22" s="19" t="s">
        <v>38</v>
      </c>
      <c r="E22" s="23" t="n">
        <v>81.59</v>
      </c>
      <c r="F22" s="23" t="n">
        <v>0</v>
      </c>
      <c r="G22" s="23" t="n">
        <f aca="false">F22*E22</f>
        <v>0</v>
      </c>
      <c r="H22" s="23" t="n">
        <v>0</v>
      </c>
      <c r="I22" s="23" t="n">
        <f aca="false">H22*E22</f>
        <v>0</v>
      </c>
      <c r="J22" s="23" t="n">
        <f aca="false">I22+G22</f>
        <v>0</v>
      </c>
      <c r="K22" s="23" t="n">
        <f aca="false">J22*(1+$F$4)</f>
        <v>0</v>
      </c>
    </row>
    <row r="23" s="24" customFormat="true" ht="22.5" hidden="false" customHeight="true" outlineLevel="0" collapsed="false">
      <c r="A23" s="26" t="s">
        <v>54</v>
      </c>
      <c r="B23" s="19" t="s">
        <v>55</v>
      </c>
      <c r="C23" s="19" t="s">
        <v>56</v>
      </c>
      <c r="D23" s="19" t="s">
        <v>38</v>
      </c>
      <c r="E23" s="23" t="n">
        <v>26.64</v>
      </c>
      <c r="F23" s="23" t="n">
        <v>0</v>
      </c>
      <c r="G23" s="23" t="n">
        <f aca="false">F23*E23</f>
        <v>0</v>
      </c>
      <c r="H23" s="23" t="n">
        <v>0</v>
      </c>
      <c r="I23" s="23" t="n">
        <f aca="false">H23*E23</f>
        <v>0</v>
      </c>
      <c r="J23" s="23" t="n">
        <f aca="false">I23+G23</f>
        <v>0</v>
      </c>
      <c r="K23" s="23" t="n">
        <f aca="false">J23*(1+$F$4)</f>
        <v>0</v>
      </c>
    </row>
    <row r="24" customFormat="false" ht="14.25" hidden="false" customHeight="false" outlineLevel="0" collapsed="false">
      <c r="A24" s="12" t="s">
        <v>57</v>
      </c>
      <c r="B24" s="12"/>
      <c r="C24" s="12"/>
      <c r="D24" s="12"/>
      <c r="E24" s="12"/>
      <c r="F24" s="12"/>
      <c r="G24" s="12"/>
      <c r="H24" s="12"/>
      <c r="I24" s="12"/>
      <c r="J24" s="25" t="n">
        <f aca="false">SUM(J17:J23)</f>
        <v>0</v>
      </c>
      <c r="K24" s="25" t="n">
        <f aca="false">SUM(K17:K23)</f>
        <v>0</v>
      </c>
    </row>
    <row r="25" customFormat="false" ht="14.25" hidden="false" customHeight="false" outlineLevel="0" collapsed="false">
      <c r="A25" s="14" t="s">
        <v>58</v>
      </c>
      <c r="B25" s="15" t="s">
        <v>59</v>
      </c>
      <c r="C25" s="16"/>
      <c r="D25" s="16"/>
      <c r="E25" s="16"/>
      <c r="F25" s="16"/>
      <c r="G25" s="16"/>
      <c r="H25" s="16"/>
      <c r="I25" s="16"/>
      <c r="J25" s="16"/>
      <c r="K25" s="17"/>
    </row>
    <row r="26" s="24" customFormat="true" ht="19.5" hidden="false" customHeight="true" outlineLevel="0" collapsed="false">
      <c r="A26" s="26" t="s">
        <v>60</v>
      </c>
      <c r="B26" s="19" t="n">
        <v>79460</v>
      </c>
      <c r="C26" s="19" t="s">
        <v>61</v>
      </c>
      <c r="D26" s="19" t="s">
        <v>31</v>
      </c>
      <c r="E26" s="27" t="n">
        <f aca="false">(E17+E18+E19)*1.1+(E20+E21+E22+E23)*0.36</f>
        <v>258.4388</v>
      </c>
      <c r="F26" s="28" t="n">
        <v>0</v>
      </c>
      <c r="G26" s="27" t="n">
        <f aca="false">F26*E26</f>
        <v>0</v>
      </c>
      <c r="H26" s="28" t="n">
        <v>0</v>
      </c>
      <c r="I26" s="27" t="n">
        <f aca="false">H26*E26</f>
        <v>0</v>
      </c>
      <c r="J26" s="23" t="n">
        <f aca="false">I26+G26</f>
        <v>0</v>
      </c>
      <c r="K26" s="23" t="n">
        <f aca="false">J26*(1+$F$4)</f>
        <v>0</v>
      </c>
    </row>
    <row r="27" customFormat="false" ht="14.25" hidden="false" customHeight="false" outlineLevel="0" collapsed="false">
      <c r="A27" s="12" t="s">
        <v>62</v>
      </c>
      <c r="B27" s="12"/>
      <c r="C27" s="12"/>
      <c r="D27" s="12"/>
      <c r="E27" s="12"/>
      <c r="F27" s="12"/>
      <c r="G27" s="12"/>
      <c r="H27" s="12"/>
      <c r="I27" s="12"/>
      <c r="J27" s="25" t="n">
        <f aca="false">SUM(J26)</f>
        <v>0</v>
      </c>
      <c r="K27" s="25" t="n">
        <f aca="false">SUM(K26)</f>
        <v>0</v>
      </c>
    </row>
    <row r="28" customFormat="false" ht="14.25" hidden="false" customHeight="true" outlineLevel="0" collapsed="false">
      <c r="A28" s="14" t="s">
        <v>63</v>
      </c>
      <c r="B28" s="15" t="s">
        <v>64</v>
      </c>
      <c r="C28" s="16"/>
      <c r="D28" s="16"/>
      <c r="E28" s="16"/>
      <c r="F28" s="16"/>
      <c r="G28" s="16"/>
      <c r="H28" s="16"/>
      <c r="I28" s="16"/>
      <c r="J28" s="16"/>
      <c r="K28" s="17"/>
    </row>
    <row r="29" s="24" customFormat="true" ht="28.5" hidden="false" customHeight="true" outlineLevel="0" collapsed="false">
      <c r="A29" s="26" t="s">
        <v>65</v>
      </c>
      <c r="B29" s="19" t="s">
        <v>66</v>
      </c>
      <c r="C29" s="20" t="s">
        <v>67</v>
      </c>
      <c r="D29" s="19" t="s">
        <v>31</v>
      </c>
      <c r="E29" s="23" t="n">
        <v>1.0368</v>
      </c>
      <c r="F29" s="23" t="n">
        <v>0</v>
      </c>
      <c r="G29" s="27" t="n">
        <f aca="false">F29*E29</f>
        <v>0</v>
      </c>
      <c r="H29" s="23" t="n">
        <v>0</v>
      </c>
      <c r="I29" s="23" t="n">
        <f aca="false">H29*E29</f>
        <v>0</v>
      </c>
      <c r="J29" s="23" t="n">
        <f aca="false">I29+G29</f>
        <v>0</v>
      </c>
      <c r="K29" s="23" t="n">
        <f aca="false">J29*(1+$F$4)</f>
        <v>0</v>
      </c>
    </row>
    <row r="30" s="24" customFormat="true" ht="19.15" hidden="false" customHeight="true" outlineLevel="0" collapsed="false">
      <c r="A30" s="18" t="s">
        <v>68</v>
      </c>
      <c r="B30" s="19" t="n">
        <v>9537</v>
      </c>
      <c r="C30" s="20" t="s">
        <v>69</v>
      </c>
      <c r="D30" s="21" t="s">
        <v>31</v>
      </c>
      <c r="E30" s="22" t="n">
        <v>205.92</v>
      </c>
      <c r="F30" s="23" t="n">
        <v>0</v>
      </c>
      <c r="G30" s="27" t="n">
        <f aca="false">F30*E30</f>
        <v>0</v>
      </c>
      <c r="H30" s="23" t="n">
        <v>0</v>
      </c>
      <c r="I30" s="23" t="n">
        <f aca="false">H30*E30</f>
        <v>0</v>
      </c>
      <c r="J30" s="23" t="n">
        <f aca="false">I30+G30</f>
        <v>0</v>
      </c>
      <c r="K30" s="23" t="n">
        <f aca="false">J30*(1+$F$4)</f>
        <v>0</v>
      </c>
    </row>
    <row r="31" s="24" customFormat="true" ht="13.8" hidden="false" customHeight="false" outlineLevel="0" collapsed="false">
      <c r="A31" s="18" t="s">
        <v>70</v>
      </c>
      <c r="B31" s="19" t="s">
        <v>71</v>
      </c>
      <c r="C31" s="20" t="s">
        <v>72</v>
      </c>
      <c r="D31" s="21" t="s">
        <v>17</v>
      </c>
      <c r="E31" s="22" t="n">
        <v>1</v>
      </c>
      <c r="F31" s="23" t="n">
        <v>0</v>
      </c>
      <c r="G31" s="27" t="n">
        <f aca="false">F31*E31</f>
        <v>0</v>
      </c>
      <c r="H31" s="23" t="n">
        <v>0</v>
      </c>
      <c r="I31" s="23" t="n">
        <f aca="false">H31*E31</f>
        <v>0</v>
      </c>
      <c r="J31" s="23" t="n">
        <f aca="false">I31+G31</f>
        <v>0</v>
      </c>
      <c r="K31" s="23" t="n">
        <f aca="false">J31*(1+$F$4)</f>
        <v>0</v>
      </c>
    </row>
    <row r="32" customFormat="false" ht="14.25" hidden="false" customHeight="false" outlineLevel="0" collapsed="false">
      <c r="A32" s="12" t="s">
        <v>73</v>
      </c>
      <c r="B32" s="12"/>
      <c r="C32" s="12"/>
      <c r="D32" s="12"/>
      <c r="E32" s="12"/>
      <c r="F32" s="12"/>
      <c r="G32" s="12"/>
      <c r="H32" s="12"/>
      <c r="I32" s="12"/>
      <c r="J32" s="25" t="n">
        <f aca="false">SUM(J29:J31)</f>
        <v>0</v>
      </c>
      <c r="K32" s="25" t="n">
        <f aca="false">SUM(K29:K31)</f>
        <v>0</v>
      </c>
    </row>
    <row r="33" customFormat="false" ht="15.75" hidden="false" customHeight="false" outlineLevel="0" collapsed="false">
      <c r="A33" s="29" t="s">
        <v>74</v>
      </c>
      <c r="B33" s="30"/>
      <c r="C33" s="31"/>
      <c r="D33" s="31"/>
      <c r="E33" s="31"/>
      <c r="F33" s="31"/>
      <c r="G33" s="31"/>
      <c r="H33" s="31"/>
      <c r="I33" s="31"/>
      <c r="J33" s="25" t="n">
        <f aca="false">SUM(J15+J24+J27+J32)</f>
        <v>0</v>
      </c>
      <c r="K33" s="25" t="n">
        <f aca="false">SUM(K15+K24+K27+K32)</f>
        <v>0</v>
      </c>
    </row>
    <row r="34" customFormat="false" ht="14.25" hidden="false" customHeight="false" outlineLevel="0" collapsed="false"/>
    <row r="35" customFormat="false" ht="13.8" hidden="false" customHeight="false" outlineLevel="0" collapsed="false"/>
    <row r="36" customFormat="false" ht="14.25" hidden="false" customHeight="false" outlineLevel="0" collapsed="false"/>
    <row r="37" customFormat="false" ht="14.25" hidden="false" customHeight="false" outlineLevel="0" collapsed="false"/>
    <row r="38" customFormat="false" ht="14.25" hidden="false" customHeight="false" outlineLevel="0" collapsed="false"/>
    <row r="39" customFormat="false" ht="14.25" hidden="false" customHeight="false" outlineLevel="0" collapsed="false"/>
    <row r="40" customFormat="false" ht="14.25" hidden="false" customHeight="false" outlineLevel="0" collapsed="false"/>
    <row r="41" customFormat="false" ht="14.25" hidden="false" customHeight="false" outlineLevel="0" collapsed="false"/>
    <row r="42" customFormat="false" ht="14.25" hidden="false" customHeight="false" outlineLevel="0" collapsed="false"/>
  </sheetData>
  <mergeCells count="12">
    <mergeCell ref="A1:K1"/>
    <mergeCell ref="A11:A12"/>
    <mergeCell ref="B11:B12"/>
    <mergeCell ref="C11:C12"/>
    <mergeCell ref="D11:D12"/>
    <mergeCell ref="E11:E12"/>
    <mergeCell ref="F11:G11"/>
    <mergeCell ref="H11:I11"/>
    <mergeCell ref="A15:I15"/>
    <mergeCell ref="A24:I24"/>
    <mergeCell ref="A27:I27"/>
    <mergeCell ref="A32:I32"/>
  </mergeCells>
  <printOptions headings="false" gridLines="false" gridLinesSet="true" horizontalCentered="false" verticalCentered="false"/>
  <pageMargins left="0.196527777777778" right="0" top="0.138888888888889" bottom="0.138888888888889" header="0" footer="0"/>
  <pageSetup paperSize="9" scale="63" firstPageNumber="1" fitToWidth="1" fitToHeight="1" pageOrder="overThenDown" orientation="landscape" usePrinterDefaults="false" blackAndWhite="false" draft="false" cellComments="none" useFirstPageNumber="true" horizontalDpi="300" verticalDpi="300" copies="1"/>
  <headerFooter differentFirst="false" differentOddEven="false">
    <oddHeader>&amp;C&amp;"Arial,Normal"&amp;10&amp;A</oddHeader>
    <oddFooter>&amp;C&amp;"Arial,Normal"&amp;10Página &amp;P</oddFooter>
  </headerFooter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7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RowHeight="13.9"/>
  <cols>
    <col collapsed="false" hidden="false" max="1" min="1" style="3" width="14.153488372093"/>
    <col collapsed="false" hidden="false" max="2" min="2" style="3" width="32.7348837209302"/>
    <col collapsed="false" hidden="false" max="5" min="3" style="3" width="7.62790697674419"/>
    <col collapsed="false" hidden="false" max="6" min="6" style="3" width="7.38604651162791"/>
    <col collapsed="false" hidden="false" max="7" min="7" style="3" width="10.953488372093"/>
    <col collapsed="false" hidden="false" max="8" min="8" style="3" width="9.22790697674419"/>
    <col collapsed="false" hidden="false" max="1022" min="9" style="3" width="7.62790697674419"/>
    <col collapsed="false" hidden="false" max="1025" min="1023" style="3" width="8.86046511627907"/>
  </cols>
  <sheetData>
    <row r="1" customFormat="false" ht="14.25" hidden="false" customHeight="true" outlineLevel="0" collapsed="false">
      <c r="A1" s="39" t="s">
        <v>117</v>
      </c>
      <c r="B1" s="39"/>
      <c r="C1" s="39"/>
      <c r="D1" s="39"/>
      <c r="E1" s="39"/>
      <c r="F1" s="39"/>
      <c r="G1" s="39"/>
      <c r="H1" s="39"/>
    </row>
    <row r="2" customFormat="false" ht="14.25" hidden="false" customHeight="false" outlineLevel="0" collapsed="false">
      <c r="A2" s="33" t="s">
        <v>118</v>
      </c>
      <c r="B2" s="33" t="s">
        <v>78</v>
      </c>
      <c r="C2" s="33" t="s">
        <v>17</v>
      </c>
      <c r="D2" s="34" t="s">
        <v>79</v>
      </c>
      <c r="E2" s="33" t="s">
        <v>80</v>
      </c>
      <c r="F2" s="33" t="s">
        <v>81</v>
      </c>
      <c r="G2" s="33" t="s">
        <v>82</v>
      </c>
      <c r="H2" s="33" t="s">
        <v>83</v>
      </c>
    </row>
    <row r="3" customFormat="false" ht="33.2" hidden="false" customHeight="true" outlineLevel="0" collapsed="false">
      <c r="A3" s="40" t="n">
        <v>88255</v>
      </c>
      <c r="B3" s="41" t="s">
        <v>119</v>
      </c>
      <c r="C3" s="40" t="s">
        <v>120</v>
      </c>
      <c r="D3" s="40" t="n">
        <v>2</v>
      </c>
      <c r="E3" s="42" t="n">
        <v>24.35</v>
      </c>
      <c r="F3" s="42"/>
      <c r="G3" s="42" t="n">
        <f aca="false">E3*D3</f>
        <v>48.7</v>
      </c>
      <c r="H3" s="42" t="n">
        <v>0</v>
      </c>
    </row>
    <row r="4" customFormat="false" ht="30" hidden="false" customHeight="false" outlineLevel="0" collapsed="false">
      <c r="A4" s="40" t="n">
        <v>90772</v>
      </c>
      <c r="B4" s="41" t="s">
        <v>121</v>
      </c>
      <c r="C4" s="40" t="s">
        <v>120</v>
      </c>
      <c r="D4" s="40" t="n">
        <v>1</v>
      </c>
      <c r="E4" s="42" t="n">
        <v>12.86</v>
      </c>
      <c r="F4" s="42"/>
      <c r="G4" s="42" t="n">
        <f aca="false">E4*D4</f>
        <v>12.86</v>
      </c>
      <c r="H4" s="42" t="n">
        <v>0</v>
      </c>
    </row>
    <row r="5" customFormat="false" ht="33.2" hidden="false" customHeight="true" outlineLevel="0" collapsed="false">
      <c r="A5" s="40" t="n">
        <v>90778</v>
      </c>
      <c r="B5" s="41" t="s">
        <v>122</v>
      </c>
      <c r="C5" s="40" t="s">
        <v>120</v>
      </c>
      <c r="D5" s="40" t="n">
        <v>0.5</v>
      </c>
      <c r="E5" s="42" t="n">
        <v>86.14</v>
      </c>
      <c r="F5" s="42"/>
      <c r="G5" s="42" t="n">
        <f aca="false">E5*D5</f>
        <v>43.07</v>
      </c>
      <c r="H5" s="42" t="n">
        <v>0</v>
      </c>
    </row>
    <row r="6" customFormat="false" ht="15" hidden="false" customHeight="false" outlineLevel="0" collapsed="false">
      <c r="A6" s="40" t="s">
        <v>93</v>
      </c>
      <c r="B6" s="41" t="s">
        <v>123</v>
      </c>
      <c r="C6" s="40" t="s">
        <v>124</v>
      </c>
      <c r="D6" s="40" t="n">
        <v>20</v>
      </c>
      <c r="E6" s="42"/>
      <c r="F6" s="42" t="n">
        <v>1.4</v>
      </c>
      <c r="G6" s="42" t="n">
        <v>0</v>
      </c>
      <c r="H6" s="42" t="n">
        <f aca="false">F6*D6</f>
        <v>28</v>
      </c>
    </row>
    <row r="7" customFormat="false" ht="14.25" hidden="false" customHeight="false" outlineLevel="0" collapsed="false">
      <c r="A7" s="43"/>
      <c r="B7" s="43"/>
      <c r="C7" s="43"/>
      <c r="D7" s="43"/>
      <c r="E7" s="43"/>
      <c r="F7" s="43"/>
      <c r="G7" s="43" t="n">
        <f aca="false">SUM(G3:G6)</f>
        <v>104.63</v>
      </c>
      <c r="H7" s="43" t="n">
        <f aca="false">SUM(H3:H6)</f>
        <v>28</v>
      </c>
    </row>
  </sheetData>
  <mergeCells count="2">
    <mergeCell ref="A1:H1"/>
    <mergeCell ref="A7:F7"/>
  </mergeCells>
  <printOptions headings="false" gridLines="false" gridLinesSet="true" horizontalCentered="false" verticalCentered="false"/>
  <pageMargins left="0" right="0" top="0.138888888888889" bottom="0.138888888888889" header="0" footer="0"/>
  <pageSetup paperSize="9" scale="100" firstPageNumber="1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>&amp;C&amp;"Arial,Normal"&amp;10&amp;A</oddHeader>
    <oddFooter>&amp;C&amp;"Arial,Normal"&amp;10Página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8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101" zoomScaleNormal="101" zoomScalePageLayoutView="100" workbookViewId="0">
      <selection pane="topLeft" activeCell="A1" activeCellId="0" sqref="A1"/>
    </sheetView>
  </sheetViews>
  <sheetFormatPr defaultRowHeight="14.25"/>
  <cols>
    <col collapsed="false" hidden="false" max="1" min="1" style="3" width="48.3627906976744"/>
    <col collapsed="false" hidden="false" max="2" min="2" style="3" width="8.86046511627907"/>
    <col collapsed="false" hidden="false" max="3" min="3" style="3" width="47.8697674418605"/>
    <col collapsed="false" hidden="false" max="1025" min="4" style="3" width="8.86046511627907"/>
  </cols>
  <sheetData>
    <row r="1" customFormat="false" ht="12" hidden="false" customHeight="true" outlineLevel="0" collapsed="false">
      <c r="A1" s="32" t="s">
        <v>125</v>
      </c>
      <c r="B1" s="32"/>
      <c r="C1" s="32"/>
      <c r="D1" s="32"/>
      <c r="E1" s="32"/>
      <c r="F1" s="32"/>
      <c r="G1" s="32"/>
      <c r="H1" s="32"/>
      <c r="I1" s="32"/>
      <c r="J1" s="32"/>
    </row>
    <row r="2" customFormat="false" ht="30" hidden="false" customHeight="true" outlineLevel="0" collapsed="false">
      <c r="A2" s="33" t="s">
        <v>76</v>
      </c>
      <c r="B2" s="33" t="s">
        <v>77</v>
      </c>
      <c r="C2" s="33" t="s">
        <v>78</v>
      </c>
      <c r="D2" s="33" t="s">
        <v>17</v>
      </c>
      <c r="E2" s="34" t="s">
        <v>79</v>
      </c>
      <c r="F2" s="33" t="s">
        <v>80</v>
      </c>
      <c r="G2" s="33" t="s">
        <v>81</v>
      </c>
      <c r="H2" s="33" t="s">
        <v>82</v>
      </c>
      <c r="I2" s="33" t="s">
        <v>83</v>
      </c>
      <c r="J2" s="33"/>
    </row>
    <row r="3" customFormat="false" ht="14.25" hidden="false" customHeight="true" outlineLevel="0" collapsed="false">
      <c r="A3" s="35" t="s">
        <v>84</v>
      </c>
      <c r="B3" s="35" t="s">
        <v>126</v>
      </c>
      <c r="C3" s="35" t="s">
        <v>127</v>
      </c>
      <c r="D3" s="35" t="s">
        <v>87</v>
      </c>
      <c r="E3" s="35" t="n">
        <v>0.4</v>
      </c>
      <c r="F3" s="36" t="n">
        <v>18.22</v>
      </c>
      <c r="G3" s="36" t="n">
        <v>0</v>
      </c>
      <c r="H3" s="36" t="n">
        <f aca="false">F3*E3</f>
        <v>7.288</v>
      </c>
      <c r="I3" s="36" t="n">
        <f aca="false">G3*E3</f>
        <v>0</v>
      </c>
      <c r="J3" s="35"/>
    </row>
    <row r="4" customFormat="false" ht="13.5" hidden="false" customHeight="true" outlineLevel="0" collapsed="false">
      <c r="A4" s="35" t="s">
        <v>84</v>
      </c>
      <c r="B4" s="35" t="s">
        <v>88</v>
      </c>
      <c r="C4" s="35" t="s">
        <v>89</v>
      </c>
      <c r="D4" s="35" t="s">
        <v>87</v>
      </c>
      <c r="E4" s="35" t="n">
        <v>0.35</v>
      </c>
      <c r="F4" s="36" t="n">
        <v>13.94</v>
      </c>
      <c r="G4" s="36" t="n">
        <v>0</v>
      </c>
      <c r="H4" s="36" t="n">
        <f aca="false">F4*E4</f>
        <v>4.879</v>
      </c>
      <c r="I4" s="36" t="n">
        <f aca="false">G4*E4</f>
        <v>0</v>
      </c>
      <c r="J4" s="35"/>
    </row>
    <row r="5" customFormat="false" ht="12.75" hidden="false" customHeight="true" outlineLevel="0" collapsed="false">
      <c r="A5" s="35" t="s">
        <v>77</v>
      </c>
      <c r="B5" s="35" t="s">
        <v>128</v>
      </c>
      <c r="C5" s="35" t="s">
        <v>129</v>
      </c>
      <c r="D5" s="35" t="s">
        <v>130</v>
      </c>
      <c r="E5" s="35" t="n">
        <v>0.05</v>
      </c>
      <c r="F5" s="36" t="n">
        <v>0</v>
      </c>
      <c r="G5" s="36" t="n">
        <v>10.6</v>
      </c>
      <c r="H5" s="36" t="n">
        <f aca="false">F5*E5</f>
        <v>0</v>
      </c>
      <c r="I5" s="36" t="n">
        <f aca="false">G5*E5</f>
        <v>0.53</v>
      </c>
      <c r="J5" s="35"/>
    </row>
    <row r="6" customFormat="false" ht="12.75" hidden="false" customHeight="true" outlineLevel="0" collapsed="false">
      <c r="A6" s="35" t="s">
        <v>77</v>
      </c>
      <c r="B6" s="35" t="s">
        <v>131</v>
      </c>
      <c r="C6" s="35" t="s">
        <v>132</v>
      </c>
      <c r="D6" s="35" t="s">
        <v>130</v>
      </c>
      <c r="E6" s="35" t="n">
        <v>0.5</v>
      </c>
      <c r="F6" s="36" t="n">
        <v>0</v>
      </c>
      <c r="G6" s="36" t="n">
        <v>48.15</v>
      </c>
      <c r="H6" s="36" t="n">
        <f aca="false">F6*E6</f>
        <v>0</v>
      </c>
      <c r="I6" s="36" t="n">
        <f aca="false">G6*E6</f>
        <v>24.075</v>
      </c>
      <c r="J6" s="35"/>
    </row>
    <row r="7" customFormat="false" ht="12.75" hidden="false" customHeight="true" outlineLevel="0" collapsed="false">
      <c r="A7" s="37" t="s">
        <v>104</v>
      </c>
      <c r="B7" s="37"/>
      <c r="C7" s="37"/>
      <c r="D7" s="37"/>
      <c r="E7" s="37"/>
      <c r="F7" s="37"/>
      <c r="G7" s="37"/>
      <c r="H7" s="38" t="n">
        <f aca="false">SUM(H3:H6)</f>
        <v>12.167</v>
      </c>
      <c r="I7" s="38" t="n">
        <f aca="false">SUM(I3:I6)</f>
        <v>24.605</v>
      </c>
      <c r="J7" s="38" t="n">
        <f aca="false">H7+I7</f>
        <v>36.772</v>
      </c>
    </row>
    <row r="8" customFormat="false" ht="12" hidden="false" customHeight="true" outlineLevel="0" collapsed="false"/>
  </sheetData>
  <mergeCells count="2">
    <mergeCell ref="A1:J1"/>
    <mergeCell ref="A7:G7"/>
  </mergeCells>
  <printOptions headings="false" gridLines="false" gridLinesSet="true" horizontalCentered="false" verticalCentered="false"/>
  <pageMargins left="0.511805555555555" right="0.511805555555555" top="0.7875" bottom="0.7875" header="0.7875" footer="0.7875"/>
  <pageSetup paperSize="77" scale="71" firstPageNumber="0" fitToWidth="1" fitToHeight="1" pageOrder="downThenOver" orientation="landscape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1:300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RowHeight="15"/>
  <cols>
    <col collapsed="false" hidden="false" max="1" min="1" style="44" width="7.38604651162791"/>
    <col collapsed="false" hidden="false" max="2" min="2" style="44" width="48.2418604651163"/>
    <col collapsed="false" hidden="false" max="3" min="3" style="45" width="11.3209302325581"/>
    <col collapsed="false" hidden="false" max="4" min="4" style="45" width="11.9348837209302"/>
    <col collapsed="false" hidden="false" max="5" min="5" style="45" width="12.1813953488372"/>
    <col collapsed="false" hidden="false" max="6" min="6" style="45" width="13.7813953488372"/>
    <col collapsed="false" hidden="false" max="7" min="7" style="46" width="17.106976744186"/>
    <col collapsed="false" hidden="false" max="8" min="8" style="46" width="9.35348837209302"/>
    <col collapsed="false" hidden="false" max="245" min="9" style="47" width="8.73953488372093"/>
    <col collapsed="false" hidden="false" max="1022" min="246" style="3" width="8.73953488372093"/>
    <col collapsed="false" hidden="false" max="1025" min="1023" style="3" width="8.86046511627907"/>
  </cols>
  <sheetData>
    <row r="1" s="49" customFormat="true" ht="53.25" hidden="false" customHeight="true" outlineLevel="0" collapsed="false">
      <c r="A1" s="48" t="s">
        <v>133</v>
      </c>
      <c r="B1" s="48"/>
      <c r="C1" s="48"/>
      <c r="D1" s="48"/>
      <c r="E1" s="48"/>
      <c r="F1" s="48"/>
      <c r="G1" s="48"/>
      <c r="ALY1" s="3"/>
      <c r="ALZ1" s="3"/>
      <c r="AMA1" s="3"/>
      <c r="AMB1" s="3"/>
      <c r="AMC1" s="3"/>
      <c r="AMD1" s="3"/>
      <c r="AME1" s="3"/>
      <c r="AMF1" s="3"/>
      <c r="AMG1" s="3"/>
      <c r="AMH1" s="3"/>
      <c r="AMI1" s="3"/>
      <c r="AMJ1" s="3"/>
    </row>
    <row r="2" s="49" customFormat="true" ht="23.25" hidden="false" customHeight="false" outlineLevel="0" collapsed="false">
      <c r="A2" s="50"/>
      <c r="B2" s="51" t="s">
        <v>134</v>
      </c>
      <c r="C2" s="52"/>
      <c r="D2" s="3"/>
      <c r="E2" s="51"/>
      <c r="F2" s="51"/>
      <c r="G2" s="50"/>
      <c r="ALY2" s="3"/>
      <c r="ALZ2" s="3"/>
      <c r="AMA2" s="3"/>
      <c r="AMB2" s="3"/>
      <c r="AMC2" s="3"/>
      <c r="AMD2" s="3"/>
      <c r="AME2" s="3"/>
      <c r="AMF2" s="3"/>
      <c r="AMG2" s="3"/>
      <c r="AMH2" s="3"/>
      <c r="AMI2" s="3"/>
      <c r="AMJ2" s="3"/>
    </row>
    <row r="3" s="49" customFormat="true" ht="23.25" hidden="false" customHeight="false" outlineLevel="0" collapsed="false">
      <c r="A3" s="50"/>
      <c r="B3" s="53" t="s">
        <v>135</v>
      </c>
      <c r="C3" s="54"/>
      <c r="D3" s="3"/>
      <c r="E3" s="3"/>
      <c r="F3" s="53"/>
      <c r="G3" s="3"/>
      <c r="ALY3" s="3"/>
      <c r="ALZ3" s="3"/>
      <c r="AMA3" s="3"/>
      <c r="AMB3" s="3"/>
      <c r="AMC3" s="3"/>
      <c r="AMD3" s="3"/>
      <c r="AME3" s="3"/>
      <c r="AMF3" s="3"/>
      <c r="AMG3" s="3"/>
      <c r="AMH3" s="3"/>
      <c r="AMI3" s="3"/>
      <c r="AMJ3" s="3"/>
    </row>
    <row r="4" s="49" customFormat="true" ht="23.25" hidden="false" customHeight="false" outlineLevel="0" collapsed="false">
      <c r="A4" s="50"/>
      <c r="B4" s="53" t="s">
        <v>136</v>
      </c>
      <c r="C4" s="52"/>
      <c r="D4" s="3"/>
      <c r="E4" s="55"/>
      <c r="F4" s="55"/>
      <c r="G4" s="50"/>
      <c r="ALY4" s="3"/>
      <c r="ALZ4" s="3"/>
      <c r="AMA4" s="3"/>
      <c r="AMB4" s="3"/>
      <c r="AMC4" s="3"/>
      <c r="AMD4" s="3"/>
      <c r="AME4" s="3"/>
      <c r="AMF4" s="3"/>
      <c r="AMG4" s="3"/>
      <c r="AMH4" s="3"/>
      <c r="AMI4" s="3"/>
      <c r="AMJ4" s="3"/>
    </row>
    <row r="5" s="49" customFormat="true" ht="23.25" hidden="false" customHeight="false" outlineLevel="0" collapsed="false">
      <c r="A5" s="50"/>
      <c r="B5" s="50"/>
      <c r="C5" s="52"/>
      <c r="D5" s="3"/>
      <c r="E5" s="53"/>
      <c r="F5" s="53"/>
      <c r="G5" s="50"/>
      <c r="ALY5" s="3"/>
      <c r="ALZ5" s="3"/>
      <c r="AMA5" s="3"/>
      <c r="AMB5" s="3"/>
      <c r="AMC5" s="3"/>
      <c r="AMD5" s="3"/>
      <c r="AME5" s="3"/>
      <c r="AMF5" s="3"/>
      <c r="AMG5" s="3"/>
      <c r="AMH5" s="3"/>
      <c r="AMI5" s="3"/>
      <c r="AMJ5" s="3"/>
    </row>
    <row r="6" s="49" customFormat="true" ht="23.25" hidden="false" customHeight="false" outlineLevel="0" collapsed="false">
      <c r="A6" s="50"/>
      <c r="B6" s="50"/>
      <c r="C6" s="56"/>
      <c r="D6" s="55"/>
      <c r="E6" s="55"/>
      <c r="F6" s="55"/>
      <c r="G6" s="50"/>
      <c r="ALY6" s="3"/>
      <c r="ALZ6" s="3"/>
      <c r="AMA6" s="3"/>
      <c r="AMB6" s="3"/>
      <c r="AMC6" s="3"/>
      <c r="AMD6" s="3"/>
      <c r="AME6" s="3"/>
      <c r="AMF6" s="3"/>
      <c r="AMG6" s="3"/>
      <c r="AMH6" s="3"/>
      <c r="AMI6" s="3"/>
      <c r="AMJ6" s="3"/>
    </row>
    <row r="7" s="60" customFormat="true" ht="15.75" hidden="false" customHeight="true" outlineLevel="0" collapsed="false">
      <c r="A7" s="57" t="s">
        <v>14</v>
      </c>
      <c r="B7" s="58" t="s">
        <v>16</v>
      </c>
      <c r="C7" s="59" t="s">
        <v>137</v>
      </c>
      <c r="D7" s="59"/>
      <c r="E7" s="59"/>
      <c r="F7" s="59"/>
      <c r="G7" s="59" t="s">
        <v>21</v>
      </c>
      <c r="ALY7" s="3"/>
      <c r="ALZ7" s="3"/>
      <c r="AMA7" s="3"/>
      <c r="AMB7" s="3"/>
      <c r="AMC7" s="3"/>
      <c r="AMD7" s="3"/>
      <c r="AME7" s="3"/>
      <c r="AMF7" s="3"/>
      <c r="AMG7" s="3"/>
      <c r="AMH7" s="3"/>
      <c r="AMI7" s="3"/>
      <c r="AMJ7" s="3"/>
    </row>
    <row r="8" s="60" customFormat="true" ht="15.75" hidden="false" customHeight="false" outlineLevel="0" collapsed="false">
      <c r="A8" s="57"/>
      <c r="B8" s="57"/>
      <c r="C8" s="61" t="s">
        <v>138</v>
      </c>
      <c r="D8" s="61" t="s">
        <v>139</v>
      </c>
      <c r="E8" s="61" t="s">
        <v>140</v>
      </c>
      <c r="F8" s="61" t="s">
        <v>141</v>
      </c>
      <c r="G8" s="59"/>
      <c r="ALY8" s="3"/>
      <c r="ALZ8" s="3"/>
      <c r="AMA8" s="3"/>
      <c r="AMB8" s="3"/>
      <c r="AMC8" s="3"/>
      <c r="AMD8" s="3"/>
      <c r="AME8" s="3"/>
      <c r="AMF8" s="3"/>
      <c r="AMG8" s="3"/>
      <c r="AMH8" s="3"/>
      <c r="AMI8" s="3"/>
      <c r="AMJ8" s="3"/>
    </row>
    <row r="9" s="60" customFormat="true" ht="15.75" hidden="false" customHeight="true" outlineLevel="0" collapsed="false">
      <c r="A9" s="62" t="n">
        <v>1</v>
      </c>
      <c r="B9" s="63" t="s">
        <v>142</v>
      </c>
      <c r="C9" s="64" t="n">
        <v>1</v>
      </c>
      <c r="D9" s="65" t="n">
        <v>0</v>
      </c>
      <c r="E9" s="65" t="n">
        <v>0</v>
      </c>
      <c r="F9" s="65" t="n">
        <v>0</v>
      </c>
      <c r="G9" s="66" t="n">
        <v>1</v>
      </c>
      <c r="ALY9" s="3"/>
      <c r="ALZ9" s="3"/>
      <c r="AMA9" s="3"/>
      <c r="AMB9" s="3"/>
      <c r="AMC9" s="3"/>
      <c r="AMD9" s="3"/>
      <c r="AME9" s="3"/>
      <c r="AMF9" s="3"/>
      <c r="AMG9" s="3"/>
      <c r="AMH9" s="3"/>
      <c r="AMI9" s="3"/>
      <c r="AMJ9" s="3"/>
    </row>
    <row r="10" s="60" customFormat="true" ht="15.75" hidden="false" customHeight="false" outlineLevel="0" collapsed="false">
      <c r="A10" s="62"/>
      <c r="B10" s="62"/>
      <c r="C10" s="67" t="n">
        <f aca="false">C9*$G$10</f>
        <v>0</v>
      </c>
      <c r="D10" s="68" t="n">
        <f aca="false">D9*$G$10</f>
        <v>0</v>
      </c>
      <c r="E10" s="68" t="n">
        <f aca="false">E9*$G$10</f>
        <v>0</v>
      </c>
      <c r="F10" s="68" t="n">
        <f aca="false">F9*$G$10</f>
        <v>0</v>
      </c>
      <c r="G10" s="69" t="n">
        <f aca="false">Quantitativo!K15</f>
        <v>0</v>
      </c>
      <c r="ALY10" s="3"/>
      <c r="ALZ10" s="3"/>
      <c r="AMA10" s="3"/>
      <c r="AMB10" s="3"/>
      <c r="AMC10" s="3"/>
      <c r="AMD10" s="3"/>
      <c r="AME10" s="3"/>
      <c r="AMF10" s="3"/>
      <c r="AMG10" s="3"/>
      <c r="AMH10" s="3"/>
      <c r="AMI10" s="3"/>
      <c r="AMJ10" s="3"/>
    </row>
    <row r="11" s="60" customFormat="true" ht="15.75" hidden="false" customHeight="true" outlineLevel="0" collapsed="false">
      <c r="A11" s="62" t="n">
        <v>2</v>
      </c>
      <c r="B11" s="63" t="s">
        <v>143</v>
      </c>
      <c r="C11" s="64" t="n">
        <v>0.15</v>
      </c>
      <c r="D11" s="64" t="n">
        <v>0.35</v>
      </c>
      <c r="E11" s="64" t="n">
        <v>0.35</v>
      </c>
      <c r="F11" s="64" t="n">
        <v>0.15</v>
      </c>
      <c r="G11" s="66" t="n">
        <v>1</v>
      </c>
      <c r="ALY11" s="3"/>
      <c r="ALZ11" s="3"/>
      <c r="AMA11" s="3"/>
      <c r="AMB11" s="3"/>
      <c r="AMC11" s="3"/>
      <c r="AMD11" s="3"/>
      <c r="AME11" s="3"/>
      <c r="AMF11" s="3"/>
      <c r="AMG11" s="3"/>
      <c r="AMH11" s="3"/>
      <c r="AMI11" s="3"/>
      <c r="AMJ11" s="3"/>
    </row>
    <row r="12" s="60" customFormat="true" ht="15.75" hidden="false" customHeight="false" outlineLevel="0" collapsed="false">
      <c r="A12" s="62"/>
      <c r="B12" s="62"/>
      <c r="C12" s="67" t="n">
        <f aca="false">C11*$G$12</f>
        <v>0</v>
      </c>
      <c r="D12" s="67" t="n">
        <f aca="false">D11*$G$12</f>
        <v>0</v>
      </c>
      <c r="E12" s="67" t="n">
        <f aca="false">E11*$G$12</f>
        <v>0</v>
      </c>
      <c r="F12" s="67" t="n">
        <f aca="false">F11*$G$12</f>
        <v>0</v>
      </c>
      <c r="G12" s="69" t="n">
        <f aca="false">Quantitativo!K24</f>
        <v>0</v>
      </c>
      <c r="ALY12" s="3"/>
      <c r="ALZ12" s="3"/>
      <c r="AMA12" s="3"/>
      <c r="AMB12" s="3"/>
      <c r="AMC12" s="3"/>
      <c r="AMD12" s="3"/>
      <c r="AME12" s="3"/>
      <c r="AMF12" s="3"/>
      <c r="AMG12" s="3"/>
      <c r="AMH12" s="3"/>
      <c r="AMI12" s="3"/>
      <c r="AMJ12" s="3"/>
    </row>
    <row r="13" s="71" customFormat="true" ht="15" hidden="false" customHeight="true" outlineLevel="0" collapsed="false">
      <c r="A13" s="62" t="n">
        <v>3</v>
      </c>
      <c r="B13" s="63" t="s">
        <v>144</v>
      </c>
      <c r="C13" s="64" t="n">
        <v>0.15</v>
      </c>
      <c r="D13" s="64" t="n">
        <v>0.35</v>
      </c>
      <c r="E13" s="64" t="n">
        <v>0.35</v>
      </c>
      <c r="F13" s="64" t="n">
        <v>0.15</v>
      </c>
      <c r="G13" s="66" t="n">
        <v>1</v>
      </c>
      <c r="H13" s="70"/>
      <c r="ALY13" s="3"/>
      <c r="ALZ13" s="3"/>
      <c r="AMA13" s="3"/>
      <c r="AMB13" s="3"/>
      <c r="AMC13" s="3"/>
      <c r="AMD13" s="3"/>
      <c r="AME13" s="3"/>
      <c r="AMF13" s="3"/>
      <c r="AMG13" s="3"/>
      <c r="AMH13" s="3"/>
      <c r="AMI13" s="3"/>
      <c r="AMJ13" s="3"/>
    </row>
    <row r="14" s="72" customFormat="true" ht="15" hidden="false" customHeight="false" outlineLevel="0" collapsed="false">
      <c r="A14" s="62"/>
      <c r="B14" s="62"/>
      <c r="C14" s="67" t="n">
        <f aca="false">C13*$G$14</f>
        <v>0</v>
      </c>
      <c r="D14" s="67" t="n">
        <f aca="false">D13*$G$14</f>
        <v>0</v>
      </c>
      <c r="E14" s="67" t="n">
        <f aca="false">E13*$G$14</f>
        <v>0</v>
      </c>
      <c r="F14" s="67" t="n">
        <f aca="false">F13*$G$14</f>
        <v>0</v>
      </c>
      <c r="G14" s="69" t="n">
        <f aca="false">Quantitativo!K27</f>
        <v>0</v>
      </c>
      <c r="ALY14" s="3"/>
      <c r="ALZ14" s="3"/>
      <c r="AMA14" s="3"/>
      <c r="AMB14" s="3"/>
      <c r="AMC14" s="3"/>
      <c r="AMD14" s="3"/>
      <c r="AME14" s="3"/>
      <c r="AMF14" s="3"/>
      <c r="AMG14" s="3"/>
      <c r="AMH14" s="3"/>
      <c r="AMI14" s="3"/>
      <c r="AMJ14" s="3"/>
    </row>
    <row r="15" s="72" customFormat="true" ht="15" hidden="false" customHeight="true" outlineLevel="0" collapsed="false">
      <c r="A15" s="62" t="n">
        <v>4</v>
      </c>
      <c r="B15" s="63" t="s">
        <v>145</v>
      </c>
      <c r="C15" s="65" t="n">
        <v>0</v>
      </c>
      <c r="D15" s="65" t="n">
        <v>0</v>
      </c>
      <c r="E15" s="64" t="n">
        <v>0.5</v>
      </c>
      <c r="F15" s="64" t="n">
        <v>0.5</v>
      </c>
      <c r="G15" s="66" t="n">
        <v>1</v>
      </c>
      <c r="ALY15" s="3"/>
      <c r="ALZ15" s="3"/>
      <c r="AMA15" s="3"/>
      <c r="AMB15" s="3"/>
      <c r="AMC15" s="3"/>
      <c r="AMD15" s="3"/>
      <c r="AME15" s="3"/>
      <c r="AMF15" s="3"/>
      <c r="AMG15" s="3"/>
      <c r="AMH15" s="3"/>
      <c r="AMI15" s="3"/>
      <c r="AMJ15" s="3"/>
    </row>
    <row r="16" s="72" customFormat="true" ht="15" hidden="false" customHeight="false" outlineLevel="0" collapsed="false">
      <c r="A16" s="62"/>
      <c r="B16" s="62"/>
      <c r="C16" s="68" t="n">
        <f aca="false">C15*$G$16</f>
        <v>0</v>
      </c>
      <c r="D16" s="68" t="n">
        <f aca="false">D15*$G$16</f>
        <v>0</v>
      </c>
      <c r="E16" s="67" t="n">
        <f aca="false">E15*$G$16</f>
        <v>0</v>
      </c>
      <c r="F16" s="67" t="n">
        <f aca="false">F15*$G$16</f>
        <v>0</v>
      </c>
      <c r="G16" s="69" t="n">
        <f aca="false">Quantitativo!K32</f>
        <v>0</v>
      </c>
      <c r="ALY16" s="3"/>
      <c r="ALZ16" s="3"/>
      <c r="AMA16" s="3"/>
      <c r="AMB16" s="3"/>
      <c r="AMC16" s="3"/>
      <c r="AMD16" s="3"/>
      <c r="AME16" s="3"/>
      <c r="AMF16" s="3"/>
      <c r="AMG16" s="3"/>
      <c r="AMH16" s="3"/>
      <c r="AMI16" s="3"/>
      <c r="AMJ16" s="3"/>
    </row>
    <row r="17" customFormat="false" ht="15" hidden="false" customHeight="true" outlineLevel="0" collapsed="false">
      <c r="A17" s="73"/>
      <c r="B17" s="58" t="s">
        <v>21</v>
      </c>
      <c r="C17" s="74" t="e">
        <f aca="false">C18/$G$17</f>
        <v>#DIV/0!</v>
      </c>
      <c r="D17" s="74" t="e">
        <f aca="false">D18/$G$17</f>
        <v>#DIV/0!</v>
      </c>
      <c r="E17" s="74" t="e">
        <f aca="false">E18/$G$17</f>
        <v>#DIV/0!</v>
      </c>
      <c r="F17" s="74" t="e">
        <f aca="false">F18/$G$17</f>
        <v>#DIV/0!</v>
      </c>
      <c r="G17" s="75" t="n">
        <f aca="false">Quantitativo!K33</f>
        <v>0</v>
      </c>
      <c r="H17" s="76"/>
    </row>
    <row r="18" customFormat="false" ht="15" hidden="false" customHeight="false" outlineLevel="0" collapsed="false">
      <c r="A18" s="73"/>
      <c r="B18" s="73"/>
      <c r="C18" s="77" t="n">
        <f aca="false">C10+C12+C14+C16</f>
        <v>0</v>
      </c>
      <c r="D18" s="77" t="n">
        <f aca="false">D10+D12+D14+D16</f>
        <v>0</v>
      </c>
      <c r="E18" s="77" t="n">
        <f aca="false">E10+E12+E14+E16</f>
        <v>0</v>
      </c>
      <c r="F18" s="77" t="n">
        <f aca="false">F10+F12+F14+F16</f>
        <v>0</v>
      </c>
      <c r="G18" s="75"/>
      <c r="H18" s="47"/>
    </row>
    <row r="296" customFormat="false" ht="15.75" hidden="false" customHeight="false" outlineLevel="0" collapsed="false"/>
    <row r="300" customFormat="false" ht="15.75" hidden="false" customHeight="false" outlineLevel="0" collapsed="false"/>
  </sheetData>
  <mergeCells count="16">
    <mergeCell ref="A1:G1"/>
    <mergeCell ref="A7:A8"/>
    <mergeCell ref="B7:B8"/>
    <mergeCell ref="C7:F7"/>
    <mergeCell ref="G7:G8"/>
    <mergeCell ref="A9:A10"/>
    <mergeCell ref="B9:B10"/>
    <mergeCell ref="A11:A12"/>
    <mergeCell ref="B11:B12"/>
    <mergeCell ref="A13:A14"/>
    <mergeCell ref="B13:B14"/>
    <mergeCell ref="A15:A16"/>
    <mergeCell ref="B15:B16"/>
    <mergeCell ref="A17:A18"/>
    <mergeCell ref="B17:B18"/>
    <mergeCell ref="G17:G18"/>
  </mergeCells>
  <printOptions headings="false" gridLines="false" gridLinesSet="true" horizontalCentered="false" verticalCentered="false"/>
  <pageMargins left="0.196527777777778" right="0" top="0.138888888888889" bottom="0.138888888888889" header="0" footer="0"/>
  <pageSetup paperSize="9" scale="63" firstPageNumber="1" fitToWidth="1" fitToHeight="1" pageOrder="overThenDown" orientation="landscape" usePrinterDefaults="false" blackAndWhite="false" draft="false" cellComments="none" useFirstPageNumber="true" horizontalDpi="300" verticalDpi="300" copies="1"/>
  <headerFooter differentFirst="false" differentOddEven="false">
    <oddHeader>&amp;C&amp;"Arial,Normal"&amp;10&amp;A</oddHeader>
    <oddFooter>&amp;C&amp;"Arial,Normal"&amp;10Página 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16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1" zoomScaleNormal="101" zoomScalePageLayoutView="100" workbookViewId="0">
      <selection pane="topLeft" activeCell="F3" activeCellId="0" sqref="F3"/>
    </sheetView>
  </sheetViews>
  <sheetFormatPr defaultRowHeight="14.25"/>
  <cols>
    <col collapsed="false" hidden="false" max="1" min="1" style="3" width="22.6418604651163"/>
    <col collapsed="false" hidden="false" max="2" min="2" style="3" width="10.8279069767442"/>
    <col collapsed="false" hidden="false" max="3" min="3" style="3" width="50.2093023255814"/>
    <col collapsed="false" hidden="false" max="10" min="4" style="3" width="10.8279069767442"/>
    <col collapsed="false" hidden="false" max="1025" min="11" style="3" width="8.86046511627907"/>
  </cols>
  <sheetData>
    <row r="1" customFormat="false" ht="14.25" hidden="false" customHeight="true" outlineLevel="0" collapsed="false">
      <c r="A1" s="32" t="s">
        <v>75</v>
      </c>
      <c r="B1" s="32"/>
      <c r="C1" s="32"/>
      <c r="D1" s="32"/>
      <c r="E1" s="32"/>
      <c r="F1" s="32"/>
      <c r="G1" s="32"/>
      <c r="H1" s="32"/>
      <c r="I1" s="32"/>
      <c r="J1" s="32"/>
    </row>
    <row r="2" customFormat="false" ht="14.25" hidden="false" customHeight="false" outlineLevel="0" collapsed="false">
      <c r="A2" s="33" t="s">
        <v>76</v>
      </c>
      <c r="B2" s="33" t="s">
        <v>77</v>
      </c>
      <c r="C2" s="33" t="s">
        <v>78</v>
      </c>
      <c r="D2" s="33" t="s">
        <v>17</v>
      </c>
      <c r="E2" s="34" t="s">
        <v>79</v>
      </c>
      <c r="F2" s="33" t="s">
        <v>80</v>
      </c>
      <c r="G2" s="33" t="s">
        <v>81</v>
      </c>
      <c r="H2" s="33" t="s">
        <v>82</v>
      </c>
      <c r="I2" s="33" t="s">
        <v>83</v>
      </c>
      <c r="J2" s="33" t="s">
        <v>21</v>
      </c>
    </row>
    <row r="3" customFormat="false" ht="13.8" hidden="false" customHeight="false" outlineLevel="0" collapsed="false">
      <c r="A3" s="35" t="s">
        <v>84</v>
      </c>
      <c r="B3" s="35" t="s">
        <v>85</v>
      </c>
      <c r="C3" s="35" t="s">
        <v>86</v>
      </c>
      <c r="D3" s="35" t="s">
        <v>87</v>
      </c>
      <c r="E3" s="35" t="n">
        <v>1.6</v>
      </c>
      <c r="F3" s="36" t="n">
        <v>17.3</v>
      </c>
      <c r="G3" s="36" t="n">
        <v>0</v>
      </c>
      <c r="H3" s="36" t="n">
        <f aca="false">F3*E3</f>
        <v>27.68</v>
      </c>
      <c r="I3" s="36" t="n">
        <f aca="false">G3*E3</f>
        <v>0</v>
      </c>
      <c r="J3" s="36" t="n">
        <f aca="false">H3+I3</f>
        <v>27.68</v>
      </c>
    </row>
    <row r="4" customFormat="false" ht="13.8" hidden="false" customHeight="false" outlineLevel="0" collapsed="false">
      <c r="A4" s="35" t="s">
        <v>84</v>
      </c>
      <c r="B4" s="35" t="s">
        <v>88</v>
      </c>
      <c r="C4" s="35" t="s">
        <v>89</v>
      </c>
      <c r="D4" s="35" t="s">
        <v>87</v>
      </c>
      <c r="E4" s="35" t="n">
        <v>1.6</v>
      </c>
      <c r="F4" s="36" t="n">
        <v>13.94</v>
      </c>
      <c r="G4" s="36" t="n">
        <v>0</v>
      </c>
      <c r="H4" s="36" t="n">
        <f aca="false">F4*E4</f>
        <v>22.304</v>
      </c>
      <c r="I4" s="36" t="n">
        <f aca="false">G4*E4</f>
        <v>0</v>
      </c>
      <c r="J4" s="36" t="n">
        <f aca="false">H4+I4</f>
        <v>22.304</v>
      </c>
    </row>
    <row r="5" customFormat="false" ht="13.8" hidden="false" customHeight="false" outlineLevel="0" collapsed="false">
      <c r="A5" s="35" t="s">
        <v>84</v>
      </c>
      <c r="B5" s="35" t="n">
        <v>88309</v>
      </c>
      <c r="C5" s="35" t="s">
        <v>90</v>
      </c>
      <c r="D5" s="35" t="s">
        <v>87</v>
      </c>
      <c r="E5" s="35" t="n">
        <f aca="false">2*E4</f>
        <v>3.2</v>
      </c>
      <c r="F5" s="36" t="n">
        <v>18.3</v>
      </c>
      <c r="G5" s="36"/>
      <c r="H5" s="36" t="n">
        <f aca="false">F5*E5</f>
        <v>58.56</v>
      </c>
      <c r="I5" s="36" t="n">
        <f aca="false">G5*E5</f>
        <v>0</v>
      </c>
      <c r="J5" s="36" t="n">
        <f aca="false">H5+I5</f>
        <v>58.56</v>
      </c>
    </row>
    <row r="6" customFormat="false" ht="13.8" hidden="false" customHeight="false" outlineLevel="0" collapsed="false">
      <c r="A6" s="35" t="s">
        <v>77</v>
      </c>
      <c r="B6" s="35" t="n">
        <v>11002</v>
      </c>
      <c r="C6" s="35" t="s">
        <v>91</v>
      </c>
      <c r="D6" s="35" t="s">
        <v>92</v>
      </c>
      <c r="E6" s="35" t="n">
        <f aca="false">0.04*2</f>
        <v>0.08</v>
      </c>
      <c r="F6" s="36" t="n">
        <v>0</v>
      </c>
      <c r="G6" s="36" t="n">
        <v>21.89</v>
      </c>
      <c r="H6" s="36" t="n">
        <f aca="false">F6*E6</f>
        <v>0</v>
      </c>
      <c r="I6" s="36" t="n">
        <f aca="false">G6*E6</f>
        <v>1.7512</v>
      </c>
      <c r="J6" s="36" t="n">
        <f aca="false">H6+I6</f>
        <v>1.7512</v>
      </c>
    </row>
    <row r="7" customFormat="false" ht="13.8" hidden="false" customHeight="false" outlineLevel="0" collapsed="false">
      <c r="A7" s="35" t="s">
        <v>77</v>
      </c>
      <c r="B7" s="35" t="s">
        <v>93</v>
      </c>
      <c r="C7" s="35" t="s">
        <v>94</v>
      </c>
      <c r="D7" s="35" t="s">
        <v>95</v>
      </c>
      <c r="E7" s="35" t="n">
        <v>1</v>
      </c>
      <c r="F7" s="36" t="n">
        <v>0</v>
      </c>
      <c r="G7" s="36" t="n">
        <f aca="false">149.34/6</f>
        <v>24.89</v>
      </c>
      <c r="H7" s="36" t="n">
        <f aca="false">F7*E7</f>
        <v>0</v>
      </c>
      <c r="I7" s="36" t="n">
        <f aca="false">G7*E7</f>
        <v>24.89</v>
      </c>
      <c r="J7" s="36" t="n">
        <f aca="false">H7+I7</f>
        <v>24.89</v>
      </c>
    </row>
    <row r="8" customFormat="false" ht="13.8" hidden="false" customHeight="false" outlineLevel="0" collapsed="false">
      <c r="A8" s="35" t="s">
        <v>77</v>
      </c>
      <c r="B8" s="35" t="s">
        <v>93</v>
      </c>
      <c r="C8" s="35" t="s">
        <v>96</v>
      </c>
      <c r="D8" s="35" t="s">
        <v>95</v>
      </c>
      <c r="E8" s="35" t="n">
        <v>5</v>
      </c>
      <c r="F8" s="36" t="n">
        <v>0</v>
      </c>
      <c r="G8" s="36" t="n">
        <f aca="false">123.84/6</f>
        <v>20.64</v>
      </c>
      <c r="H8" s="36" t="n">
        <f aca="false">F8*E8</f>
        <v>0</v>
      </c>
      <c r="I8" s="36" t="n">
        <f aca="false">G8*E8</f>
        <v>103.2</v>
      </c>
      <c r="J8" s="36" t="n">
        <f aca="false">H8+I8</f>
        <v>103.2</v>
      </c>
    </row>
    <row r="9" customFormat="false" ht="24.5" hidden="false" customHeight="true" outlineLevel="0" collapsed="false">
      <c r="A9" s="35" t="s">
        <v>77</v>
      </c>
      <c r="B9" s="35" t="n">
        <v>21148</v>
      </c>
      <c r="C9" s="35" t="s">
        <v>97</v>
      </c>
      <c r="D9" s="35" t="s">
        <v>95</v>
      </c>
      <c r="E9" s="35" t="n">
        <v>1</v>
      </c>
      <c r="F9" s="36" t="n">
        <v>0</v>
      </c>
      <c r="G9" s="36" t="n">
        <v>45.29</v>
      </c>
      <c r="H9" s="36" t="n">
        <f aca="false">F9*E9</f>
        <v>0</v>
      </c>
      <c r="I9" s="36" t="n">
        <f aca="false">G9*E9</f>
        <v>45.29</v>
      </c>
      <c r="J9" s="36" t="n">
        <f aca="false">H9+I9</f>
        <v>45.29</v>
      </c>
    </row>
    <row r="10" customFormat="false" ht="20.85" hidden="false" customHeight="false" outlineLevel="0" collapsed="false">
      <c r="A10" s="35" t="s">
        <v>77</v>
      </c>
      <c r="B10" s="35" t="n">
        <v>569</v>
      </c>
      <c r="C10" s="35" t="s">
        <v>98</v>
      </c>
      <c r="D10" s="35" t="s">
        <v>92</v>
      </c>
      <c r="E10" s="35" t="n">
        <v>0.07</v>
      </c>
      <c r="F10" s="36" t="n">
        <v>0</v>
      </c>
      <c r="G10" s="36" t="n">
        <v>3.76</v>
      </c>
      <c r="H10" s="36" t="n">
        <f aca="false">F10*E10</f>
        <v>0</v>
      </c>
      <c r="I10" s="36" t="n">
        <f aca="false">G10*E10</f>
        <v>0.2632</v>
      </c>
      <c r="J10" s="36" t="n">
        <f aca="false">H10+I10</f>
        <v>0.2632</v>
      </c>
    </row>
    <row r="11" customFormat="false" ht="13.8" hidden="false" customHeight="false" outlineLevel="0" collapsed="false">
      <c r="A11" s="35" t="s">
        <v>77</v>
      </c>
      <c r="B11" s="35" t="n">
        <v>3358</v>
      </c>
      <c r="C11" s="35" t="s">
        <v>99</v>
      </c>
      <c r="D11" s="35" t="s">
        <v>100</v>
      </c>
      <c r="E11" s="35" t="n">
        <v>0.01</v>
      </c>
      <c r="F11" s="36" t="n">
        <v>55.14</v>
      </c>
      <c r="G11" s="36"/>
      <c r="H11" s="36" t="n">
        <f aca="false">F11*E11</f>
        <v>0.5514</v>
      </c>
      <c r="I11" s="36" t="n">
        <f aca="false">G11*E11</f>
        <v>0</v>
      </c>
      <c r="J11" s="36" t="n">
        <f aca="false">H11+I11</f>
        <v>0.5514</v>
      </c>
    </row>
    <row r="12" customFormat="false" ht="13.8" hidden="false" customHeight="false" outlineLevel="0" collapsed="false">
      <c r="A12" s="35" t="s">
        <v>84</v>
      </c>
      <c r="B12" s="35" t="s">
        <v>93</v>
      </c>
      <c r="C12" s="35" t="s">
        <v>101</v>
      </c>
      <c r="D12" s="35" t="s">
        <v>92</v>
      </c>
      <c r="E12" s="35" t="n">
        <v>5.43</v>
      </c>
      <c r="F12" s="36" t="n">
        <v>0</v>
      </c>
      <c r="G12" s="36" t="n">
        <v>1.6</v>
      </c>
      <c r="H12" s="36" t="n">
        <f aca="false">F12*E12</f>
        <v>0</v>
      </c>
      <c r="I12" s="36" t="n">
        <f aca="false">G12*E12</f>
        <v>8.688</v>
      </c>
      <c r="J12" s="36" t="n">
        <f aca="false">H12+I12</f>
        <v>8.688</v>
      </c>
    </row>
    <row r="13" customFormat="false" ht="20.85" hidden="false" customHeight="false" outlineLevel="0" collapsed="false">
      <c r="A13" s="35" t="s">
        <v>84</v>
      </c>
      <c r="B13" s="35" t="n">
        <v>94963</v>
      </c>
      <c r="C13" s="35" t="s">
        <v>102</v>
      </c>
      <c r="D13" s="35" t="s">
        <v>100</v>
      </c>
      <c r="E13" s="35" t="n">
        <v>0.01</v>
      </c>
      <c r="F13" s="36" t="n">
        <v>0</v>
      </c>
      <c r="G13" s="36" t="n">
        <v>288.18</v>
      </c>
      <c r="H13" s="36" t="n">
        <f aca="false">F13*E13</f>
        <v>0</v>
      </c>
      <c r="I13" s="36" t="n">
        <f aca="false">G13*E13</f>
        <v>2.8818</v>
      </c>
      <c r="J13" s="36" t="n">
        <f aca="false">H13+I13</f>
        <v>2.8818</v>
      </c>
    </row>
    <row r="14" customFormat="false" ht="20.85" hidden="false" customHeight="false" outlineLevel="0" collapsed="false">
      <c r="A14" s="35" t="s">
        <v>84</v>
      </c>
      <c r="B14" s="35" t="n">
        <v>92873</v>
      </c>
      <c r="C14" s="35" t="s">
        <v>103</v>
      </c>
      <c r="D14" s="35" t="s">
        <v>100</v>
      </c>
      <c r="E14" s="35" t="n">
        <v>0.01</v>
      </c>
      <c r="F14" s="36" t="n">
        <v>148.02</v>
      </c>
      <c r="G14" s="36" t="n">
        <v>0</v>
      </c>
      <c r="H14" s="36" t="n">
        <f aca="false">F14*E14</f>
        <v>1.4802</v>
      </c>
      <c r="I14" s="36" t="n">
        <f aca="false">G14*E14</f>
        <v>0</v>
      </c>
      <c r="J14" s="36" t="n">
        <f aca="false">H14+I14</f>
        <v>1.4802</v>
      </c>
    </row>
    <row r="15" customFormat="false" ht="14.25" hidden="false" customHeight="true" outlineLevel="0" collapsed="false">
      <c r="A15" s="37" t="s">
        <v>104</v>
      </c>
      <c r="B15" s="37"/>
      <c r="C15" s="37"/>
      <c r="D15" s="37"/>
      <c r="E15" s="37"/>
      <c r="F15" s="37"/>
      <c r="G15" s="37"/>
      <c r="H15" s="38" t="n">
        <f aca="false">SUM(H3:H14)</f>
        <v>110.5756</v>
      </c>
      <c r="I15" s="38" t="n">
        <f aca="false">SUM(I3:I14)</f>
        <v>186.9642</v>
      </c>
      <c r="J15" s="38" t="n">
        <f aca="false">SUM(J3:J14)</f>
        <v>297.5398</v>
      </c>
    </row>
    <row r="16" customFormat="false" ht="15" hidden="false" customHeight="false" outlineLevel="0" collapsed="false"/>
  </sheetData>
  <mergeCells count="2">
    <mergeCell ref="A1:J1"/>
    <mergeCell ref="A15:G15"/>
  </mergeCells>
  <printOptions headings="false" gridLines="false" gridLinesSet="true" horizontalCentered="false" verticalCentered="false"/>
  <pageMargins left="0.196527777777778" right="0" top="0.138888888888889" bottom="0.138888888888889" header="0" footer="0"/>
  <pageSetup paperSize="9" scale="63" firstPageNumber="1" fitToWidth="1" fitToHeight="1" pageOrder="overThenDown" orientation="landscape" usePrinterDefaults="false" blackAndWhite="false" draft="false" cellComments="none" useFirstPageNumber="false" horizontalDpi="300" verticalDpi="300" copies="1"/>
  <headerFooter differentFirst="false" differentOddEven="false">
    <oddHeader>&amp;C&amp;"Arial,Normal"&amp;10&amp;A</oddHeader>
    <oddFooter>&amp;C&amp;"Arial,Normal"&amp;10Página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16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1" zoomScaleNormal="101" zoomScalePageLayoutView="100" workbookViewId="0">
      <selection pane="topLeft" activeCell="A1" activeCellId="0" sqref="A1"/>
    </sheetView>
  </sheetViews>
  <sheetFormatPr defaultRowHeight="13.9"/>
  <cols>
    <col collapsed="false" hidden="false" max="1" min="1" style="3" width="22.6418604651163"/>
    <col collapsed="false" hidden="false" max="2" min="2" style="3" width="10.8279069767442"/>
    <col collapsed="false" hidden="false" max="3" min="3" style="3" width="50.2093023255814"/>
    <col collapsed="false" hidden="false" max="10" min="4" style="3" width="10.8279069767442"/>
    <col collapsed="false" hidden="false" max="1025" min="11" style="3" width="8.86046511627907"/>
  </cols>
  <sheetData>
    <row r="1" customFormat="false" ht="14.25" hidden="false" customHeight="true" outlineLevel="0" collapsed="false">
      <c r="A1" s="32" t="s">
        <v>105</v>
      </c>
      <c r="B1" s="32"/>
      <c r="C1" s="32"/>
      <c r="D1" s="32"/>
      <c r="E1" s="32"/>
      <c r="F1" s="32"/>
      <c r="G1" s="32"/>
      <c r="H1" s="32"/>
      <c r="I1" s="32"/>
      <c r="J1" s="32"/>
    </row>
    <row r="2" customFormat="false" ht="14.25" hidden="false" customHeight="false" outlineLevel="0" collapsed="false">
      <c r="A2" s="33" t="s">
        <v>76</v>
      </c>
      <c r="B2" s="33" t="s">
        <v>77</v>
      </c>
      <c r="C2" s="33" t="s">
        <v>78</v>
      </c>
      <c r="D2" s="33" t="s">
        <v>17</v>
      </c>
      <c r="E2" s="34" t="s">
        <v>79</v>
      </c>
      <c r="F2" s="33" t="s">
        <v>80</v>
      </c>
      <c r="G2" s="33" t="s">
        <v>81</v>
      </c>
      <c r="H2" s="33" t="s">
        <v>82</v>
      </c>
      <c r="I2" s="33" t="s">
        <v>83</v>
      </c>
      <c r="J2" s="33" t="s">
        <v>21</v>
      </c>
    </row>
    <row r="3" customFormat="false" ht="14.25" hidden="false" customHeight="false" outlineLevel="0" collapsed="false">
      <c r="A3" s="35" t="s">
        <v>84</v>
      </c>
      <c r="B3" s="35" t="s">
        <v>85</v>
      </c>
      <c r="C3" s="35" t="s">
        <v>86</v>
      </c>
      <c r="D3" s="35" t="s">
        <v>87</v>
      </c>
      <c r="E3" s="35" t="n">
        <v>1.6</v>
      </c>
      <c r="F3" s="36" t="n">
        <v>17.3</v>
      </c>
      <c r="G3" s="36" t="n">
        <v>0</v>
      </c>
      <c r="H3" s="36" t="n">
        <f aca="false">F3*E3</f>
        <v>27.68</v>
      </c>
      <c r="I3" s="36" t="n">
        <f aca="false">G3*E3</f>
        <v>0</v>
      </c>
      <c r="J3" s="36" t="n">
        <f aca="false">H3+I3</f>
        <v>27.68</v>
      </c>
    </row>
    <row r="4" customFormat="false" ht="14.25" hidden="false" customHeight="false" outlineLevel="0" collapsed="false">
      <c r="A4" s="35" t="s">
        <v>84</v>
      </c>
      <c r="B4" s="35" t="s">
        <v>88</v>
      </c>
      <c r="C4" s="35" t="s">
        <v>89</v>
      </c>
      <c r="D4" s="35" t="s">
        <v>87</v>
      </c>
      <c r="E4" s="35" t="n">
        <v>1.6</v>
      </c>
      <c r="F4" s="36" t="n">
        <v>13.94</v>
      </c>
      <c r="G4" s="36" t="n">
        <v>0</v>
      </c>
      <c r="H4" s="36" t="n">
        <f aca="false">F4*E4</f>
        <v>22.304</v>
      </c>
      <c r="I4" s="36" t="n">
        <f aca="false">G4*E4</f>
        <v>0</v>
      </c>
      <c r="J4" s="36" t="n">
        <f aca="false">H4+I4</f>
        <v>22.304</v>
      </c>
    </row>
    <row r="5" customFormat="false" ht="14.25" hidden="false" customHeight="false" outlineLevel="0" collapsed="false">
      <c r="A5" s="35" t="s">
        <v>77</v>
      </c>
      <c r="B5" s="35" t="n">
        <v>11002</v>
      </c>
      <c r="C5" s="35" t="s">
        <v>91</v>
      </c>
      <c r="D5" s="35" t="s">
        <v>92</v>
      </c>
      <c r="E5" s="35" t="n">
        <f aca="false">0.04*2</f>
        <v>0.08</v>
      </c>
      <c r="F5" s="36" t="n">
        <v>0</v>
      </c>
      <c r="G5" s="36" t="n">
        <v>21.89</v>
      </c>
      <c r="H5" s="36" t="n">
        <f aca="false">F5*E5</f>
        <v>0</v>
      </c>
      <c r="I5" s="36" t="n">
        <f aca="false">G5*E5</f>
        <v>1.7512</v>
      </c>
      <c r="J5" s="36" t="n">
        <f aca="false">H5+I5</f>
        <v>1.7512</v>
      </c>
    </row>
    <row r="6" customFormat="false" ht="14.25" hidden="false" customHeight="false" outlineLevel="0" collapsed="false">
      <c r="A6" s="35" t="s">
        <v>77</v>
      </c>
      <c r="B6" s="35" t="s">
        <v>93</v>
      </c>
      <c r="C6" s="35" t="s">
        <v>94</v>
      </c>
      <c r="D6" s="35" t="s">
        <v>95</v>
      </c>
      <c r="E6" s="35" t="n">
        <v>1</v>
      </c>
      <c r="F6" s="36" t="n">
        <v>0</v>
      </c>
      <c r="G6" s="36" t="n">
        <f aca="false">149.34/6</f>
        <v>24.89</v>
      </c>
      <c r="H6" s="36" t="n">
        <f aca="false">F6*E6</f>
        <v>0</v>
      </c>
      <c r="I6" s="36" t="n">
        <f aca="false">G6*E6</f>
        <v>24.89</v>
      </c>
      <c r="J6" s="36" t="n">
        <f aca="false">H6+I6</f>
        <v>24.89</v>
      </c>
    </row>
    <row r="7" customFormat="false" ht="14.25" hidden="false" customHeight="false" outlineLevel="0" collapsed="false">
      <c r="A7" s="35" t="s">
        <v>77</v>
      </c>
      <c r="B7" s="35" t="s">
        <v>93</v>
      </c>
      <c r="C7" s="35" t="s">
        <v>96</v>
      </c>
      <c r="D7" s="35" t="s">
        <v>95</v>
      </c>
      <c r="E7" s="35" t="n">
        <v>5</v>
      </c>
      <c r="F7" s="36"/>
      <c r="G7" s="36" t="n">
        <f aca="false">123.84/6</f>
        <v>20.64</v>
      </c>
      <c r="H7" s="36" t="n">
        <f aca="false">F7*E7</f>
        <v>0</v>
      </c>
      <c r="I7" s="36" t="n">
        <f aca="false">G7*E7</f>
        <v>103.2</v>
      </c>
      <c r="J7" s="36" t="n">
        <f aca="false">H7+I7</f>
        <v>103.2</v>
      </c>
    </row>
    <row r="8" customFormat="false" ht="14.25" hidden="false" customHeight="false" outlineLevel="0" collapsed="false">
      <c r="A8" s="35" t="s">
        <v>77</v>
      </c>
      <c r="B8" s="35" t="n">
        <v>21148</v>
      </c>
      <c r="C8" s="35" t="s">
        <v>97</v>
      </c>
      <c r="D8" s="35" t="s">
        <v>95</v>
      </c>
      <c r="E8" s="35" t="n">
        <v>0.73</v>
      </c>
      <c r="F8" s="36"/>
      <c r="G8" s="36" t="n">
        <v>45.29</v>
      </c>
      <c r="H8" s="36" t="n">
        <f aca="false">F8*E8</f>
        <v>0</v>
      </c>
      <c r="I8" s="36" t="n">
        <f aca="false">G8*E8</f>
        <v>33.0617</v>
      </c>
      <c r="J8" s="36" t="n">
        <f aca="false">H8+I8</f>
        <v>33.0617</v>
      </c>
    </row>
    <row r="9" customFormat="false" ht="14.25" hidden="false" customHeight="false" outlineLevel="0" collapsed="false">
      <c r="A9" s="35" t="s">
        <v>77</v>
      </c>
      <c r="B9" s="35" t="n">
        <v>1330</v>
      </c>
      <c r="C9" s="35" t="s">
        <v>106</v>
      </c>
      <c r="D9" s="35" t="s">
        <v>92</v>
      </c>
      <c r="E9" s="35" t="n">
        <v>0.72</v>
      </c>
      <c r="F9" s="36"/>
      <c r="G9" s="36" t="n">
        <v>4.19</v>
      </c>
      <c r="H9" s="36" t="n">
        <f aca="false">F9*E9</f>
        <v>0</v>
      </c>
      <c r="I9" s="36" t="n">
        <f aca="false">G9*E9</f>
        <v>3.0168</v>
      </c>
      <c r="J9" s="36" t="n">
        <f aca="false">H9+I9</f>
        <v>3.0168</v>
      </c>
    </row>
    <row r="10" customFormat="false" ht="22.5" hidden="false" customHeight="false" outlineLevel="0" collapsed="false">
      <c r="A10" s="35" t="s">
        <v>77</v>
      </c>
      <c r="B10" s="35" t="n">
        <v>11964</v>
      </c>
      <c r="C10" s="35" t="s">
        <v>107</v>
      </c>
      <c r="D10" s="35" t="s">
        <v>17</v>
      </c>
      <c r="E10" s="35" t="n">
        <f aca="false">4*0.66</f>
        <v>2.64</v>
      </c>
      <c r="F10" s="36"/>
      <c r="G10" s="36" t="n">
        <v>1.26</v>
      </c>
      <c r="H10" s="36" t="n">
        <f aca="false">F10*E10</f>
        <v>0</v>
      </c>
      <c r="I10" s="36" t="n">
        <f aca="false">G10*E10</f>
        <v>3.3264</v>
      </c>
      <c r="J10" s="36" t="n">
        <f aca="false">H10+I10</f>
        <v>3.3264</v>
      </c>
    </row>
    <row r="11" customFormat="false" ht="14.25" hidden="false" customHeight="false" outlineLevel="0" collapsed="false">
      <c r="A11" s="35" t="s">
        <v>84</v>
      </c>
      <c r="B11" s="35" t="s">
        <v>93</v>
      </c>
      <c r="C11" s="35" t="s">
        <v>101</v>
      </c>
      <c r="D11" s="35" t="s">
        <v>92</v>
      </c>
      <c r="E11" s="35" t="n">
        <f aca="false">0.73*5.43</f>
        <v>3.9639</v>
      </c>
      <c r="F11" s="36"/>
      <c r="G11" s="36" t="n">
        <v>1.6</v>
      </c>
      <c r="H11" s="36" t="n">
        <f aca="false">F11*E11</f>
        <v>0</v>
      </c>
      <c r="I11" s="36" t="n">
        <f aca="false">G11*E11</f>
        <v>6.34224</v>
      </c>
      <c r="J11" s="36" t="n">
        <f aca="false">H11+I11</f>
        <v>6.34224</v>
      </c>
    </row>
    <row r="12" customFormat="false" ht="14.25" hidden="false" customHeight="true" outlineLevel="0" collapsed="false">
      <c r="A12" s="37" t="s">
        <v>104</v>
      </c>
      <c r="B12" s="37"/>
      <c r="C12" s="37"/>
      <c r="D12" s="37"/>
      <c r="E12" s="37"/>
      <c r="F12" s="37"/>
      <c r="G12" s="37"/>
      <c r="H12" s="38" t="n">
        <f aca="false">SUM(H3:H11)</f>
        <v>49.984</v>
      </c>
      <c r="I12" s="38" t="n">
        <f aca="false">SUM(I3:I11)</f>
        <v>175.58834</v>
      </c>
      <c r="J12" s="38" t="n">
        <f aca="false">SUM(J3:J11)</f>
        <v>225.57234</v>
      </c>
    </row>
    <row r="13" customFormat="false" ht="15" hidden="false" customHeight="false" outlineLevel="0" collapsed="false"/>
    <row r="16" customFormat="false" ht="14.25" hidden="false" customHeight="false" outlineLevel="0" collapsed="false"/>
  </sheetData>
  <mergeCells count="2">
    <mergeCell ref="A1:J1"/>
    <mergeCell ref="A12:G12"/>
  </mergeCells>
  <printOptions headings="false" gridLines="false" gridLinesSet="true" horizontalCentered="false" verticalCentered="false"/>
  <pageMargins left="0.511805555555555" right="0.511805555555555" top="0.7875" bottom="0.7875" header="0.7875" footer="0.7875"/>
  <pageSetup paperSize="77" scale="71" firstPageNumber="0" fitToWidth="1" fitToHeight="1" pageOrder="downThenOver" orientation="landscape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16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RowHeight="13.9"/>
  <cols>
    <col collapsed="false" hidden="false" max="1" min="1" style="3" width="22.6418604651163"/>
    <col collapsed="false" hidden="false" max="2" min="2" style="3" width="10.8279069767442"/>
    <col collapsed="false" hidden="false" max="3" min="3" style="3" width="50.2093023255814"/>
    <col collapsed="false" hidden="false" max="10" min="4" style="3" width="10.8279069767442"/>
    <col collapsed="false" hidden="false" max="1025" min="11" style="3" width="8.86046511627907"/>
  </cols>
  <sheetData>
    <row r="1" customFormat="false" ht="14.25" hidden="false" customHeight="true" outlineLevel="0" collapsed="false">
      <c r="A1" s="32" t="s">
        <v>108</v>
      </c>
      <c r="B1" s="32"/>
      <c r="C1" s="32"/>
      <c r="D1" s="32"/>
      <c r="E1" s="32"/>
      <c r="F1" s="32"/>
      <c r="G1" s="32"/>
      <c r="H1" s="32"/>
      <c r="I1" s="32"/>
      <c r="J1" s="32"/>
    </row>
    <row r="2" customFormat="false" ht="14.25" hidden="false" customHeight="false" outlineLevel="0" collapsed="false">
      <c r="A2" s="33" t="s">
        <v>76</v>
      </c>
      <c r="B2" s="33" t="s">
        <v>77</v>
      </c>
      <c r="C2" s="33" t="s">
        <v>78</v>
      </c>
      <c r="D2" s="33" t="s">
        <v>17</v>
      </c>
      <c r="E2" s="34" t="s">
        <v>79</v>
      </c>
      <c r="F2" s="33" t="s">
        <v>80</v>
      </c>
      <c r="G2" s="33" t="s">
        <v>81</v>
      </c>
      <c r="H2" s="33" t="s">
        <v>82</v>
      </c>
      <c r="I2" s="33" t="s">
        <v>83</v>
      </c>
      <c r="J2" s="33" t="s">
        <v>21</v>
      </c>
    </row>
    <row r="3" customFormat="false" ht="14.25" hidden="false" customHeight="false" outlineLevel="0" collapsed="false">
      <c r="A3" s="35" t="s">
        <v>84</v>
      </c>
      <c r="B3" s="35" t="s">
        <v>85</v>
      </c>
      <c r="C3" s="35" t="s">
        <v>86</v>
      </c>
      <c r="D3" s="35" t="s">
        <v>87</v>
      </c>
      <c r="E3" s="35" t="n">
        <v>1.6</v>
      </c>
      <c r="F3" s="36" t="n">
        <v>17.3</v>
      </c>
      <c r="G3" s="36" t="n">
        <v>0</v>
      </c>
      <c r="H3" s="36" t="n">
        <f aca="false">F3*E3</f>
        <v>27.68</v>
      </c>
      <c r="I3" s="36" t="n">
        <f aca="false">G3*E3</f>
        <v>0</v>
      </c>
      <c r="J3" s="36" t="n">
        <f aca="false">H3+I3</f>
        <v>27.68</v>
      </c>
    </row>
    <row r="4" customFormat="false" ht="14.25" hidden="false" customHeight="false" outlineLevel="0" collapsed="false">
      <c r="A4" s="35" t="s">
        <v>84</v>
      </c>
      <c r="B4" s="35" t="s">
        <v>88</v>
      </c>
      <c r="C4" s="35" t="s">
        <v>89</v>
      </c>
      <c r="D4" s="35" t="s">
        <v>87</v>
      </c>
      <c r="E4" s="35" t="n">
        <v>1.6</v>
      </c>
      <c r="F4" s="36" t="n">
        <v>13.94</v>
      </c>
      <c r="G4" s="36" t="n">
        <v>0</v>
      </c>
      <c r="H4" s="36" t="n">
        <f aca="false">F4*E4</f>
        <v>22.304</v>
      </c>
      <c r="I4" s="36" t="n">
        <f aca="false">G4*E4</f>
        <v>0</v>
      </c>
      <c r="J4" s="36" t="n">
        <f aca="false">H4+I4</f>
        <v>22.304</v>
      </c>
    </row>
    <row r="5" customFormat="false" ht="14.25" hidden="false" customHeight="false" outlineLevel="0" collapsed="false">
      <c r="A5" s="35" t="s">
        <v>77</v>
      </c>
      <c r="B5" s="35" t="n">
        <v>11002</v>
      </c>
      <c r="C5" s="35" t="s">
        <v>91</v>
      </c>
      <c r="D5" s="35" t="s">
        <v>92</v>
      </c>
      <c r="E5" s="35" t="n">
        <f aca="false">0.04*2</f>
        <v>0.08</v>
      </c>
      <c r="F5" s="36" t="n">
        <v>0</v>
      </c>
      <c r="G5" s="36" t="n">
        <v>21.89</v>
      </c>
      <c r="H5" s="36" t="n">
        <f aca="false">F5*E5</f>
        <v>0</v>
      </c>
      <c r="I5" s="36" t="n">
        <f aca="false">G5*E5</f>
        <v>1.7512</v>
      </c>
      <c r="J5" s="36" t="n">
        <f aca="false">H5+I5</f>
        <v>1.7512</v>
      </c>
    </row>
    <row r="6" customFormat="false" ht="14.25" hidden="false" customHeight="false" outlineLevel="0" collapsed="false">
      <c r="A6" s="35" t="s">
        <v>77</v>
      </c>
      <c r="B6" s="35" t="s">
        <v>93</v>
      </c>
      <c r="C6" s="35" t="s">
        <v>94</v>
      </c>
      <c r="D6" s="35" t="s">
        <v>95</v>
      </c>
      <c r="E6" s="35" t="n">
        <v>1</v>
      </c>
      <c r="F6" s="36" t="n">
        <v>0</v>
      </c>
      <c r="G6" s="36" t="n">
        <f aca="false">149.34/6</f>
        <v>24.89</v>
      </c>
      <c r="H6" s="36" t="n">
        <f aca="false">F6*E6</f>
        <v>0</v>
      </c>
      <c r="I6" s="36" t="n">
        <f aca="false">G6*E6</f>
        <v>24.89</v>
      </c>
      <c r="J6" s="36" t="n">
        <f aca="false">H6+I6</f>
        <v>24.89</v>
      </c>
    </row>
    <row r="7" customFormat="false" ht="14.25" hidden="false" customHeight="false" outlineLevel="0" collapsed="false">
      <c r="A7" s="35" t="s">
        <v>77</v>
      </c>
      <c r="B7" s="35" t="s">
        <v>93</v>
      </c>
      <c r="C7" s="35" t="s">
        <v>96</v>
      </c>
      <c r="D7" s="35" t="s">
        <v>95</v>
      </c>
      <c r="E7" s="35" t="n">
        <v>5</v>
      </c>
      <c r="F7" s="36"/>
      <c r="G7" s="36" t="n">
        <f aca="false">123.84/6</f>
        <v>20.64</v>
      </c>
      <c r="H7" s="36" t="n">
        <f aca="false">F7*E7</f>
        <v>0</v>
      </c>
      <c r="I7" s="36" t="n">
        <f aca="false">G7*E7</f>
        <v>103.2</v>
      </c>
      <c r="J7" s="36" t="n">
        <f aca="false">H7+I7</f>
        <v>103.2</v>
      </c>
    </row>
    <row r="8" customFormat="false" ht="14.25" hidden="false" customHeight="false" outlineLevel="0" collapsed="false">
      <c r="A8" s="35" t="s">
        <v>77</v>
      </c>
      <c r="B8" s="35" t="n">
        <v>21148</v>
      </c>
      <c r="C8" s="35" t="s">
        <v>97</v>
      </c>
      <c r="D8" s="35" t="s">
        <v>95</v>
      </c>
      <c r="E8" s="35" t="n">
        <f aca="false">0.73</f>
        <v>0.73</v>
      </c>
      <c r="F8" s="36"/>
      <c r="G8" s="36" t="n">
        <v>45.29</v>
      </c>
      <c r="H8" s="36" t="n">
        <f aca="false">F8*E8</f>
        <v>0</v>
      </c>
      <c r="I8" s="36" t="n">
        <f aca="false">G8*E8</f>
        <v>33.0617</v>
      </c>
      <c r="J8" s="36" t="n">
        <f aca="false">H8+I8</f>
        <v>33.0617</v>
      </c>
    </row>
    <row r="9" customFormat="false" ht="14.25" hidden="false" customHeight="false" outlineLevel="0" collapsed="false">
      <c r="A9" s="35" t="s">
        <v>77</v>
      </c>
      <c r="B9" s="35" t="n">
        <v>1330</v>
      </c>
      <c r="C9" s="35" t="s">
        <v>106</v>
      </c>
      <c r="D9" s="35" t="s">
        <v>92</v>
      </c>
      <c r="E9" s="35" t="n">
        <v>0.3286</v>
      </c>
      <c r="F9" s="36"/>
      <c r="G9" s="36" t="n">
        <v>4.19</v>
      </c>
      <c r="H9" s="36" t="n">
        <f aca="false">F9*E9</f>
        <v>0</v>
      </c>
      <c r="I9" s="36" t="n">
        <f aca="false">G9*E9</f>
        <v>1.376834</v>
      </c>
      <c r="J9" s="36" t="n">
        <f aca="false">H9+I9</f>
        <v>1.376834</v>
      </c>
    </row>
    <row r="10" customFormat="false" ht="22.5" hidden="false" customHeight="false" outlineLevel="0" collapsed="false">
      <c r="A10" s="35" t="s">
        <v>77</v>
      </c>
      <c r="B10" s="35" t="n">
        <v>11964</v>
      </c>
      <c r="C10" s="35" t="s">
        <v>107</v>
      </c>
      <c r="D10" s="35" t="s">
        <v>17</v>
      </c>
      <c r="E10" s="35" t="n">
        <f aca="false">4*0.66</f>
        <v>2.64</v>
      </c>
      <c r="F10" s="36"/>
      <c r="G10" s="36" t="n">
        <v>1.26</v>
      </c>
      <c r="H10" s="36" t="n">
        <f aca="false">F10*E10</f>
        <v>0</v>
      </c>
      <c r="I10" s="36" t="n">
        <f aca="false">G10*E10</f>
        <v>3.3264</v>
      </c>
      <c r="J10" s="36" t="n">
        <f aca="false">H10+I10</f>
        <v>3.3264</v>
      </c>
    </row>
    <row r="11" customFormat="false" ht="14.25" hidden="false" customHeight="false" outlineLevel="0" collapsed="false">
      <c r="A11" s="35" t="s">
        <v>84</v>
      </c>
      <c r="B11" s="35" t="s">
        <v>93</v>
      </c>
      <c r="C11" s="35" t="s">
        <v>101</v>
      </c>
      <c r="D11" s="35" t="s">
        <v>92</v>
      </c>
      <c r="E11" s="35" t="n">
        <f aca="false">'CPE-2'!E11</f>
        <v>3.9639</v>
      </c>
      <c r="F11" s="36"/>
      <c r="G11" s="36" t="n">
        <v>1.6</v>
      </c>
      <c r="H11" s="36" t="n">
        <f aca="false">F11*E11</f>
        <v>0</v>
      </c>
      <c r="I11" s="36" t="n">
        <f aca="false">G11*E11</f>
        <v>6.34224</v>
      </c>
      <c r="J11" s="36" t="n">
        <f aca="false">H11+I11</f>
        <v>6.34224</v>
      </c>
    </row>
    <row r="12" customFormat="false" ht="14.25" hidden="false" customHeight="true" outlineLevel="0" collapsed="false">
      <c r="A12" s="37" t="s">
        <v>104</v>
      </c>
      <c r="B12" s="37"/>
      <c r="C12" s="37"/>
      <c r="D12" s="37"/>
      <c r="E12" s="37"/>
      <c r="F12" s="37"/>
      <c r="G12" s="37"/>
      <c r="H12" s="38" t="n">
        <f aca="false">SUM(H3:H11)</f>
        <v>49.984</v>
      </c>
      <c r="I12" s="38" t="n">
        <f aca="false">SUM(I3:I11)</f>
        <v>173.948374</v>
      </c>
      <c r="J12" s="38" t="n">
        <f aca="false">SUM(J3:J11)</f>
        <v>223.932374</v>
      </c>
    </row>
    <row r="13" customFormat="false" ht="15" hidden="false" customHeight="false" outlineLevel="0" collapsed="false"/>
    <row r="16" customFormat="false" ht="14.25" hidden="false" customHeight="false" outlineLevel="0" collapsed="false"/>
  </sheetData>
  <mergeCells count="2">
    <mergeCell ref="A1:J1"/>
    <mergeCell ref="A12:G12"/>
  </mergeCells>
  <printOptions headings="false" gridLines="false" gridLinesSet="true" horizontalCentered="false" verticalCentered="false"/>
  <pageMargins left="0" right="0" top="0.138888888888889" bottom="0.138888888888889" header="0" footer="0"/>
  <pageSetup paperSize="9" scale="100" firstPageNumber="1" fitToWidth="1" fitToHeight="1" pageOrder="downThenOver" orientation="portrait" usePrinterDefaults="false" blackAndWhite="false" draft="false" cellComments="none" useFirstPageNumber="true" horizontalDpi="300" verticalDpi="300" copies="1"/>
  <headerFooter differentFirst="false" differentOddEven="false">
    <oddHeader>&amp;C&amp;"Arial,Normal"&amp;10&amp;A</oddHeader>
    <oddFooter>&amp;C&amp;"Arial,Normal"&amp;10Página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15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RowHeight="13.9"/>
  <cols>
    <col collapsed="false" hidden="false" max="1" min="1" style="3" width="22.6418604651163"/>
    <col collapsed="false" hidden="false" max="2" min="2" style="3" width="10.8279069767442"/>
    <col collapsed="false" hidden="false" max="3" min="3" style="3" width="50.2093023255814"/>
    <col collapsed="false" hidden="false" max="7" min="4" style="3" width="10.8279069767442"/>
    <col collapsed="false" hidden="false" max="8" min="8" style="3" width="12.1813953488372"/>
    <col collapsed="false" hidden="false" max="10" min="9" style="3" width="10.8279069767442"/>
    <col collapsed="false" hidden="false" max="1025" min="11" style="3" width="8.86046511627907"/>
  </cols>
  <sheetData>
    <row r="1" customFormat="false" ht="14.25" hidden="false" customHeight="true" outlineLevel="0" collapsed="false">
      <c r="A1" s="32" t="s">
        <v>109</v>
      </c>
      <c r="B1" s="32"/>
      <c r="C1" s="32"/>
      <c r="D1" s="32"/>
      <c r="E1" s="32"/>
      <c r="F1" s="32"/>
      <c r="G1" s="32"/>
      <c r="H1" s="32"/>
      <c r="I1" s="32"/>
      <c r="J1" s="32"/>
    </row>
    <row r="2" customFormat="false" ht="14.25" hidden="false" customHeight="false" outlineLevel="0" collapsed="false">
      <c r="A2" s="33" t="s">
        <v>76</v>
      </c>
      <c r="B2" s="33" t="s">
        <v>77</v>
      </c>
      <c r="C2" s="33" t="s">
        <v>78</v>
      </c>
      <c r="D2" s="33" t="s">
        <v>17</v>
      </c>
      <c r="E2" s="34" t="s">
        <v>79</v>
      </c>
      <c r="F2" s="33" t="s">
        <v>80</v>
      </c>
      <c r="G2" s="33" t="s">
        <v>81</v>
      </c>
      <c r="H2" s="33" t="s">
        <v>82</v>
      </c>
      <c r="I2" s="33" t="s">
        <v>83</v>
      </c>
      <c r="J2" s="33" t="s">
        <v>21</v>
      </c>
    </row>
    <row r="3" customFormat="false" ht="14.25" hidden="false" customHeight="false" outlineLevel="0" collapsed="false">
      <c r="A3" s="35" t="s">
        <v>84</v>
      </c>
      <c r="B3" s="35" t="s">
        <v>85</v>
      </c>
      <c r="C3" s="35" t="s">
        <v>86</v>
      </c>
      <c r="D3" s="35" t="s">
        <v>87</v>
      </c>
      <c r="E3" s="35" t="n">
        <v>0.825</v>
      </c>
      <c r="F3" s="36" t="n">
        <v>17.3</v>
      </c>
      <c r="G3" s="36" t="n">
        <v>0</v>
      </c>
      <c r="H3" s="36" t="n">
        <f aca="false">F3*E3</f>
        <v>14.2725</v>
      </c>
      <c r="I3" s="36" t="n">
        <f aca="false">G3*E3</f>
        <v>0</v>
      </c>
      <c r="J3" s="36" t="n">
        <f aca="false">H3+I3</f>
        <v>14.2725</v>
      </c>
    </row>
    <row r="4" customFormat="false" ht="14.25" hidden="false" customHeight="false" outlineLevel="0" collapsed="false">
      <c r="A4" s="35" t="s">
        <v>84</v>
      </c>
      <c r="B4" s="35" t="s">
        <v>88</v>
      </c>
      <c r="C4" s="35" t="s">
        <v>89</v>
      </c>
      <c r="D4" s="35" t="s">
        <v>87</v>
      </c>
      <c r="E4" s="35" t="n">
        <v>1.24</v>
      </c>
      <c r="F4" s="36" t="n">
        <v>13.94</v>
      </c>
      <c r="G4" s="36" t="n">
        <v>0</v>
      </c>
      <c r="H4" s="36" t="n">
        <f aca="false">F4*E4</f>
        <v>17.2856</v>
      </c>
      <c r="I4" s="36" t="n">
        <f aca="false">G4*E4</f>
        <v>0</v>
      </c>
      <c r="J4" s="36" t="n">
        <f aca="false">H4+I4</f>
        <v>17.2856</v>
      </c>
    </row>
    <row r="5" customFormat="false" ht="14.25" hidden="false" customHeight="false" outlineLevel="0" collapsed="false">
      <c r="A5" s="35" t="s">
        <v>77</v>
      </c>
      <c r="B5" s="35" t="n">
        <v>11002</v>
      </c>
      <c r="C5" s="35" t="s">
        <v>91</v>
      </c>
      <c r="D5" s="35" t="s">
        <v>92</v>
      </c>
      <c r="E5" s="35" t="n">
        <f aca="false">0.04/3*0.1*2</f>
        <v>0.00266666666666667</v>
      </c>
      <c r="F5" s="36" t="n">
        <v>0</v>
      </c>
      <c r="G5" s="36" t="n">
        <v>21.89</v>
      </c>
      <c r="H5" s="36" t="n">
        <f aca="false">F5*E5</f>
        <v>0</v>
      </c>
      <c r="I5" s="36" t="n">
        <f aca="false">G5*E5</f>
        <v>0.0583733333333333</v>
      </c>
      <c r="J5" s="36" t="n">
        <f aca="false">H5+I5</f>
        <v>0.0583733333333333</v>
      </c>
    </row>
    <row r="6" customFormat="false" ht="14.25" hidden="false" customHeight="false" outlineLevel="0" collapsed="false">
      <c r="A6" s="35" t="s">
        <v>77</v>
      </c>
      <c r="B6" s="35" t="s">
        <v>93</v>
      </c>
      <c r="C6" s="35" t="s">
        <v>96</v>
      </c>
      <c r="D6" s="35" t="s">
        <v>95</v>
      </c>
      <c r="E6" s="35" t="n">
        <v>2</v>
      </c>
      <c r="F6" s="36"/>
      <c r="G6" s="36" t="n">
        <f aca="false">123.84/6</f>
        <v>20.64</v>
      </c>
      <c r="H6" s="36" t="n">
        <f aca="false">F6*E6</f>
        <v>0</v>
      </c>
      <c r="I6" s="36" t="n">
        <f aca="false">G6*E6</f>
        <v>41.28</v>
      </c>
      <c r="J6" s="36" t="n">
        <f aca="false">H6+I6</f>
        <v>41.28</v>
      </c>
    </row>
    <row r="7" customFormat="false" ht="14.25" hidden="false" customHeight="false" outlineLevel="0" collapsed="false">
      <c r="A7" s="35" t="s">
        <v>77</v>
      </c>
      <c r="B7" s="35" t="s">
        <v>93</v>
      </c>
      <c r="C7" s="35" t="s">
        <v>110</v>
      </c>
      <c r="D7" s="35" t="s">
        <v>17</v>
      </c>
      <c r="E7" s="35" t="n">
        <f aca="false">0.0264</f>
        <v>0.0264</v>
      </c>
      <c r="F7" s="36"/>
      <c r="G7" s="36" t="n">
        <f aca="false">18.9</f>
        <v>18.9</v>
      </c>
      <c r="H7" s="36" t="n">
        <f aca="false">F7*E7</f>
        <v>0</v>
      </c>
      <c r="I7" s="36" t="n">
        <f aca="false">G7*E7</f>
        <v>0.49896</v>
      </c>
      <c r="J7" s="36" t="n">
        <f aca="false">H7+I7</f>
        <v>0.49896</v>
      </c>
    </row>
    <row r="8" customFormat="false" ht="14.25" hidden="false" customHeight="false" outlineLevel="0" collapsed="false">
      <c r="A8" s="35" t="s">
        <v>77</v>
      </c>
      <c r="B8" s="35" t="n">
        <v>1330</v>
      </c>
      <c r="C8" s="35" t="s">
        <v>106</v>
      </c>
      <c r="D8" s="35" t="s">
        <v>92</v>
      </c>
      <c r="E8" s="35" t="n">
        <v>0.07</v>
      </c>
      <c r="F8" s="36"/>
      <c r="G8" s="36" t="n">
        <v>4.19</v>
      </c>
      <c r="H8" s="36" t="n">
        <f aca="false">F8*E8</f>
        <v>0</v>
      </c>
      <c r="I8" s="36" t="n">
        <f aca="false">G8*E8</f>
        <v>0.2933</v>
      </c>
      <c r="J8" s="36" t="n">
        <f aca="false">H8+I8</f>
        <v>0.2933</v>
      </c>
    </row>
    <row r="9" customFormat="false" ht="22.5" hidden="false" customHeight="false" outlineLevel="0" collapsed="false">
      <c r="A9" s="35" t="s">
        <v>77</v>
      </c>
      <c r="B9" s="35" t="n">
        <v>11964</v>
      </c>
      <c r="C9" s="35" t="s">
        <v>107</v>
      </c>
      <c r="D9" s="35" t="s">
        <v>17</v>
      </c>
      <c r="E9" s="35" t="n">
        <f aca="false">4*0.66</f>
        <v>2.64</v>
      </c>
      <c r="F9" s="36"/>
      <c r="G9" s="36" t="n">
        <v>1.26</v>
      </c>
      <c r="H9" s="36" t="n">
        <f aca="false">F9*E9</f>
        <v>0</v>
      </c>
      <c r="I9" s="36" t="n">
        <f aca="false">G9*E9</f>
        <v>3.3264</v>
      </c>
      <c r="J9" s="36" t="n">
        <f aca="false">H9+I9</f>
        <v>3.3264</v>
      </c>
    </row>
    <row r="10" customFormat="false" ht="14.25" hidden="false" customHeight="false" outlineLevel="0" collapsed="false">
      <c r="A10" s="35" t="s">
        <v>84</v>
      </c>
      <c r="B10" s="35" t="s">
        <v>93</v>
      </c>
      <c r="C10" s="35" t="s">
        <v>101</v>
      </c>
      <c r="D10" s="35" t="s">
        <v>92</v>
      </c>
      <c r="E10" s="35" t="n">
        <v>0.01</v>
      </c>
      <c r="F10" s="36"/>
      <c r="G10" s="36" t="n">
        <v>1.6</v>
      </c>
      <c r="H10" s="36" t="n">
        <f aca="false">F10*E10</f>
        <v>0</v>
      </c>
      <c r="I10" s="36" t="n">
        <f aca="false">G10*E10</f>
        <v>0.016</v>
      </c>
      <c r="J10" s="36" t="n">
        <f aca="false">H10+I10</f>
        <v>0.016</v>
      </c>
    </row>
    <row r="11" customFormat="false" ht="14.25" hidden="false" customHeight="true" outlineLevel="0" collapsed="false">
      <c r="A11" s="37" t="s">
        <v>104</v>
      </c>
      <c r="B11" s="37"/>
      <c r="C11" s="37"/>
      <c r="D11" s="37"/>
      <c r="E11" s="37"/>
      <c r="F11" s="37"/>
      <c r="G11" s="37"/>
      <c r="H11" s="38" t="n">
        <f aca="false">SUM(H3:H10)</f>
        <v>31.5581</v>
      </c>
      <c r="I11" s="38" t="n">
        <f aca="false">SUM(I3:I10)</f>
        <v>45.4730333333333</v>
      </c>
      <c r="J11" s="38" t="n">
        <f aca="false">SUM(J3:J10)</f>
        <v>77.0311333333333</v>
      </c>
    </row>
    <row r="12" customFormat="false" ht="15" hidden="false" customHeight="false" outlineLevel="0" collapsed="false"/>
    <row r="15" customFormat="false" ht="14.25" hidden="false" customHeight="false" outlineLevel="0" collapsed="false"/>
  </sheetData>
  <mergeCells count="2">
    <mergeCell ref="A1:J1"/>
    <mergeCell ref="A11:G11"/>
  </mergeCells>
  <printOptions headings="false" gridLines="false" gridLinesSet="true" horizontalCentered="false" verticalCentered="false"/>
  <pageMargins left="0" right="0" top="0.138888888888889" bottom="0.138888888888889" header="0" footer="0"/>
  <pageSetup paperSize="9" scale="100" firstPageNumber="1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>&amp;C&amp;"Arial,Normal"&amp;10&amp;A</oddHeader>
    <oddFooter>&amp;C&amp;"Arial,Normal"&amp;10Página &amp;P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13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RowHeight="13.9"/>
  <cols>
    <col collapsed="false" hidden="false" max="1" min="1" style="3" width="22.6418604651163"/>
    <col collapsed="false" hidden="false" max="2" min="2" style="3" width="10.8279069767442"/>
    <col collapsed="false" hidden="false" max="3" min="3" style="3" width="50.2093023255814"/>
    <col collapsed="false" hidden="false" max="10" min="4" style="3" width="10.8279069767442"/>
    <col collapsed="false" hidden="false" max="1025" min="11" style="3" width="8.86046511627907"/>
  </cols>
  <sheetData>
    <row r="1" customFormat="false" ht="14.25" hidden="false" customHeight="true" outlineLevel="0" collapsed="false">
      <c r="A1" s="32" t="s">
        <v>111</v>
      </c>
      <c r="B1" s="32"/>
      <c r="C1" s="32"/>
      <c r="D1" s="32"/>
      <c r="E1" s="32"/>
      <c r="F1" s="32"/>
      <c r="G1" s="32"/>
      <c r="H1" s="32"/>
      <c r="I1" s="32"/>
      <c r="J1" s="32"/>
    </row>
    <row r="2" customFormat="false" ht="14.25" hidden="false" customHeight="false" outlineLevel="0" collapsed="false">
      <c r="A2" s="33" t="s">
        <v>76</v>
      </c>
      <c r="B2" s="33" t="s">
        <v>77</v>
      </c>
      <c r="C2" s="33" t="s">
        <v>78</v>
      </c>
      <c r="D2" s="33" t="s">
        <v>17</v>
      </c>
      <c r="E2" s="34" t="s">
        <v>79</v>
      </c>
      <c r="F2" s="33" t="s">
        <v>80</v>
      </c>
      <c r="G2" s="33" t="s">
        <v>81</v>
      </c>
      <c r="H2" s="33" t="s">
        <v>82</v>
      </c>
      <c r="I2" s="33" t="s">
        <v>83</v>
      </c>
      <c r="J2" s="33" t="s">
        <v>21</v>
      </c>
    </row>
    <row r="3" customFormat="false" ht="14.25" hidden="false" customHeight="false" outlineLevel="0" collapsed="false">
      <c r="A3" s="35" t="s">
        <v>84</v>
      </c>
      <c r="B3" s="35" t="s">
        <v>85</v>
      </c>
      <c r="C3" s="35" t="s">
        <v>86</v>
      </c>
      <c r="D3" s="35" t="s">
        <v>87</v>
      </c>
      <c r="E3" s="35" t="n">
        <v>0.825</v>
      </c>
      <c r="F3" s="36" t="n">
        <v>17.3</v>
      </c>
      <c r="G3" s="36" t="n">
        <v>0</v>
      </c>
      <c r="H3" s="36" t="n">
        <f aca="false">F3*E3</f>
        <v>14.2725</v>
      </c>
      <c r="I3" s="36" t="n">
        <f aca="false">G3*E3</f>
        <v>0</v>
      </c>
      <c r="J3" s="36" t="n">
        <f aca="false">H3+I3</f>
        <v>14.2725</v>
      </c>
    </row>
    <row r="4" customFormat="false" ht="14.25" hidden="false" customHeight="false" outlineLevel="0" collapsed="false">
      <c r="A4" s="35" t="s">
        <v>84</v>
      </c>
      <c r="B4" s="35" t="s">
        <v>88</v>
      </c>
      <c r="C4" s="35" t="s">
        <v>89</v>
      </c>
      <c r="D4" s="35" t="s">
        <v>87</v>
      </c>
      <c r="E4" s="35" t="n">
        <v>1.24</v>
      </c>
      <c r="F4" s="36" t="n">
        <v>13.94</v>
      </c>
      <c r="G4" s="36" t="n">
        <v>0</v>
      </c>
      <c r="H4" s="36" t="n">
        <f aca="false">F4*E4</f>
        <v>17.2856</v>
      </c>
      <c r="I4" s="36" t="n">
        <f aca="false">G4*E4</f>
        <v>0</v>
      </c>
      <c r="J4" s="36" t="n">
        <f aca="false">H4+I4</f>
        <v>17.2856</v>
      </c>
    </row>
    <row r="5" customFormat="false" ht="14.25" hidden="false" customHeight="false" outlineLevel="0" collapsed="false">
      <c r="A5" s="35" t="s">
        <v>77</v>
      </c>
      <c r="B5" s="35" t="n">
        <v>11002</v>
      </c>
      <c r="C5" s="35" t="s">
        <v>91</v>
      </c>
      <c r="D5" s="35" t="s">
        <v>92</v>
      </c>
      <c r="E5" s="35" t="n">
        <f aca="false">0.04/3*0.1*2</f>
        <v>0.00266666666666667</v>
      </c>
      <c r="F5" s="36" t="n">
        <v>0</v>
      </c>
      <c r="G5" s="36" t="n">
        <v>21.89</v>
      </c>
      <c r="H5" s="36" t="n">
        <f aca="false">F5*E5</f>
        <v>0</v>
      </c>
      <c r="I5" s="36" t="n">
        <f aca="false">G5*E5</f>
        <v>0.0583733333333333</v>
      </c>
      <c r="J5" s="36" t="n">
        <f aca="false">H5+I5</f>
        <v>0.0583733333333333</v>
      </c>
    </row>
    <row r="6" customFormat="false" ht="14.25" hidden="false" customHeight="false" outlineLevel="0" collapsed="false">
      <c r="A6" s="35" t="s">
        <v>77</v>
      </c>
      <c r="B6" s="35" t="s">
        <v>93</v>
      </c>
      <c r="C6" s="35" t="s">
        <v>96</v>
      </c>
      <c r="D6" s="35" t="s">
        <v>95</v>
      </c>
      <c r="E6" s="35" t="n">
        <v>2</v>
      </c>
      <c r="F6" s="36"/>
      <c r="G6" s="36" t="n">
        <f aca="false">123.84/6</f>
        <v>20.64</v>
      </c>
      <c r="H6" s="36" t="n">
        <f aca="false">F6*E6</f>
        <v>0</v>
      </c>
      <c r="I6" s="36" t="n">
        <f aca="false">G6*E6</f>
        <v>41.28</v>
      </c>
      <c r="J6" s="36" t="n">
        <f aca="false">H6+I6</f>
        <v>41.28</v>
      </c>
    </row>
    <row r="7" customFormat="false" ht="14.25" hidden="false" customHeight="false" outlineLevel="0" collapsed="false">
      <c r="A7" s="35" t="s">
        <v>77</v>
      </c>
      <c r="B7" s="35" t="s">
        <v>93</v>
      </c>
      <c r="C7" s="35" t="s">
        <v>110</v>
      </c>
      <c r="D7" s="35" t="s">
        <v>17</v>
      </c>
      <c r="E7" s="35" t="n">
        <f aca="false">0.0264</f>
        <v>0.0264</v>
      </c>
      <c r="F7" s="36"/>
      <c r="G7" s="36" t="n">
        <f aca="false">18.9</f>
        <v>18.9</v>
      </c>
      <c r="H7" s="36" t="n">
        <f aca="false">F7*E7</f>
        <v>0</v>
      </c>
      <c r="I7" s="36" t="n">
        <f aca="false">G7*E7</f>
        <v>0.49896</v>
      </c>
      <c r="J7" s="36" t="n">
        <f aca="false">H7+I7</f>
        <v>0.49896</v>
      </c>
    </row>
    <row r="8" customFormat="false" ht="14.25" hidden="false" customHeight="false" outlineLevel="0" collapsed="false">
      <c r="A8" s="35" t="s">
        <v>84</v>
      </c>
      <c r="B8" s="35" t="s">
        <v>93</v>
      </c>
      <c r="C8" s="35" t="s">
        <v>101</v>
      </c>
      <c r="D8" s="35" t="s">
        <v>92</v>
      </c>
      <c r="E8" s="35" t="n">
        <f aca="false">'CPE-1'!E11</f>
        <v>0.01</v>
      </c>
      <c r="F8" s="36"/>
      <c r="G8" s="36" t="n">
        <v>1.6</v>
      </c>
      <c r="H8" s="36" t="n">
        <f aca="false">F8*E8</f>
        <v>0</v>
      </c>
      <c r="I8" s="36" t="n">
        <f aca="false">G8*E8</f>
        <v>0.016</v>
      </c>
      <c r="J8" s="36" t="n">
        <f aca="false">H8+I8</f>
        <v>0.016</v>
      </c>
    </row>
    <row r="9" customFormat="false" ht="14.25" hidden="false" customHeight="true" outlineLevel="0" collapsed="false">
      <c r="A9" s="37" t="s">
        <v>104</v>
      </c>
      <c r="B9" s="37"/>
      <c r="C9" s="37"/>
      <c r="D9" s="37"/>
      <c r="E9" s="37"/>
      <c r="F9" s="37"/>
      <c r="G9" s="37"/>
      <c r="H9" s="38" t="n">
        <f aca="false">SUM(H3:H8)</f>
        <v>31.5581</v>
      </c>
      <c r="I9" s="38" t="n">
        <f aca="false">SUM(I3:I8)</f>
        <v>41.8533333333333</v>
      </c>
      <c r="J9" s="38" t="n">
        <f aca="false">SUM(J3:J8)</f>
        <v>73.4114333333333</v>
      </c>
    </row>
    <row r="10" customFormat="false" ht="15" hidden="false" customHeight="false" outlineLevel="0" collapsed="false"/>
    <row r="13" customFormat="false" ht="14.25" hidden="false" customHeight="false" outlineLevel="0" collapsed="false"/>
  </sheetData>
  <mergeCells count="2">
    <mergeCell ref="A1:J1"/>
    <mergeCell ref="A9:G9"/>
  </mergeCells>
  <printOptions headings="false" gridLines="false" gridLinesSet="true" horizontalCentered="false" verticalCentered="false"/>
  <pageMargins left="0.511805555555555" right="0.511805555555555" top="0.315277777777778" bottom="0.315277777777778" header="0.315277777777778" footer="0.315277777777778"/>
  <pageSetup paperSize="77" scale="106" firstPageNumber="0" fitToWidth="1" fitToHeight="1" pageOrder="downThenOver" orientation="landscape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19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RowHeight="13.9"/>
  <cols>
    <col collapsed="false" hidden="false" max="1" min="1" style="3" width="22.6418604651163"/>
    <col collapsed="false" hidden="false" max="2" min="2" style="3" width="10.8279069767442"/>
    <col collapsed="false" hidden="false" max="3" min="3" style="3" width="50.2093023255814"/>
    <col collapsed="false" hidden="false" max="10" min="4" style="3" width="10.8279069767442"/>
    <col collapsed="false" hidden="false" max="1025" min="11" style="3" width="8.86046511627907"/>
  </cols>
  <sheetData>
    <row r="1" customFormat="false" ht="14.25" hidden="false" customHeight="true" outlineLevel="0" collapsed="false">
      <c r="A1" s="32" t="s">
        <v>112</v>
      </c>
      <c r="B1" s="32"/>
      <c r="C1" s="32"/>
      <c r="D1" s="32"/>
      <c r="E1" s="32"/>
      <c r="F1" s="32"/>
      <c r="G1" s="32"/>
      <c r="H1" s="32"/>
      <c r="I1" s="32"/>
      <c r="J1" s="32"/>
    </row>
    <row r="2" customFormat="false" ht="14.25" hidden="false" customHeight="false" outlineLevel="0" collapsed="false">
      <c r="A2" s="33" t="s">
        <v>76</v>
      </c>
      <c r="B2" s="33" t="s">
        <v>77</v>
      </c>
      <c r="C2" s="33" t="s">
        <v>78</v>
      </c>
      <c r="D2" s="33" t="s">
        <v>17</v>
      </c>
      <c r="E2" s="34" t="s">
        <v>79</v>
      </c>
      <c r="F2" s="33" t="s">
        <v>80</v>
      </c>
      <c r="G2" s="33" t="s">
        <v>81</v>
      </c>
      <c r="H2" s="33" t="s">
        <v>82</v>
      </c>
      <c r="I2" s="33" t="s">
        <v>83</v>
      </c>
      <c r="J2" s="33" t="s">
        <v>21</v>
      </c>
    </row>
    <row r="3" customFormat="false" ht="14.25" hidden="false" customHeight="false" outlineLevel="0" collapsed="false">
      <c r="A3" s="35" t="s">
        <v>84</v>
      </c>
      <c r="B3" s="35" t="s">
        <v>85</v>
      </c>
      <c r="C3" s="35" t="s">
        <v>86</v>
      </c>
      <c r="D3" s="35" t="s">
        <v>87</v>
      </c>
      <c r="E3" s="35" t="n">
        <v>0.825</v>
      </c>
      <c r="F3" s="36" t="n">
        <v>17.3</v>
      </c>
      <c r="G3" s="36" t="n">
        <v>0</v>
      </c>
      <c r="H3" s="36" t="n">
        <f aca="false">F3*E3</f>
        <v>14.2725</v>
      </c>
      <c r="I3" s="36" t="n">
        <f aca="false">G3*E3</f>
        <v>0</v>
      </c>
      <c r="J3" s="36" t="n">
        <f aca="false">H3+I3</f>
        <v>14.2725</v>
      </c>
    </row>
    <row r="4" customFormat="false" ht="14.25" hidden="false" customHeight="false" outlineLevel="0" collapsed="false">
      <c r="A4" s="35" t="s">
        <v>84</v>
      </c>
      <c r="B4" s="35" t="s">
        <v>88</v>
      </c>
      <c r="C4" s="35" t="s">
        <v>89</v>
      </c>
      <c r="D4" s="35" t="s">
        <v>87</v>
      </c>
      <c r="E4" s="35" t="n">
        <v>1.24</v>
      </c>
      <c r="F4" s="36" t="n">
        <v>13.94</v>
      </c>
      <c r="G4" s="36" t="n">
        <v>0</v>
      </c>
      <c r="H4" s="36" t="n">
        <f aca="false">F4*E4</f>
        <v>17.2856</v>
      </c>
      <c r="I4" s="36" t="n">
        <f aca="false">G4*E4</f>
        <v>0</v>
      </c>
      <c r="J4" s="36" t="n">
        <f aca="false">H4+I4</f>
        <v>17.2856</v>
      </c>
    </row>
    <row r="5" customFormat="false" ht="14.25" hidden="false" customHeight="false" outlineLevel="0" collapsed="false">
      <c r="A5" s="35" t="s">
        <v>84</v>
      </c>
      <c r="B5" s="35" t="n">
        <v>88309</v>
      </c>
      <c r="C5" s="35" t="s">
        <v>90</v>
      </c>
      <c r="D5" s="35" t="s">
        <v>87</v>
      </c>
      <c r="E5" s="35" t="n">
        <f aca="false">2*E4</f>
        <v>2.48</v>
      </c>
      <c r="F5" s="36" t="n">
        <v>18.3</v>
      </c>
      <c r="G5" s="36"/>
      <c r="H5" s="36" t="n">
        <f aca="false">F5*E5</f>
        <v>45.384</v>
      </c>
      <c r="I5" s="36" t="n">
        <f aca="false">G5*E5</f>
        <v>0</v>
      </c>
      <c r="J5" s="36" t="n">
        <f aca="false">H5+I5</f>
        <v>45.384</v>
      </c>
    </row>
    <row r="6" customFormat="false" ht="14.25" hidden="false" customHeight="false" outlineLevel="0" collapsed="false">
      <c r="A6" s="35" t="s">
        <v>77</v>
      </c>
      <c r="B6" s="35" t="n">
        <v>11002</v>
      </c>
      <c r="C6" s="35" t="s">
        <v>91</v>
      </c>
      <c r="D6" s="35" t="s">
        <v>92</v>
      </c>
      <c r="E6" s="35" t="n">
        <f aca="false">0.04/3*2</f>
        <v>0.0266666666666667</v>
      </c>
      <c r="F6" s="36" t="n">
        <v>0</v>
      </c>
      <c r="G6" s="36" t="n">
        <v>21.89</v>
      </c>
      <c r="H6" s="36" t="n">
        <f aca="false">F6*E6</f>
        <v>0</v>
      </c>
      <c r="I6" s="36" t="n">
        <f aca="false">G6*E6</f>
        <v>0.583733333333333</v>
      </c>
      <c r="J6" s="36" t="n">
        <f aca="false">H6+I6</f>
        <v>0.583733333333333</v>
      </c>
    </row>
    <row r="7" customFormat="false" ht="14.25" hidden="false" customHeight="false" outlineLevel="0" collapsed="false">
      <c r="A7" s="35" t="s">
        <v>77</v>
      </c>
      <c r="B7" s="35" t="s">
        <v>93</v>
      </c>
      <c r="C7" s="35" t="s">
        <v>96</v>
      </c>
      <c r="D7" s="35" t="s">
        <v>95</v>
      </c>
      <c r="E7" s="35" t="n">
        <v>2</v>
      </c>
      <c r="F7" s="36"/>
      <c r="G7" s="36" t="n">
        <f aca="false">123.84/6</f>
        <v>20.64</v>
      </c>
      <c r="H7" s="36" t="n">
        <f aca="false">F7*E7</f>
        <v>0</v>
      </c>
      <c r="I7" s="36" t="n">
        <f aca="false">G7*E7</f>
        <v>41.28</v>
      </c>
      <c r="J7" s="36" t="n">
        <f aca="false">H7+I7</f>
        <v>41.28</v>
      </c>
    </row>
    <row r="8" customFormat="false" ht="14.25" hidden="false" customHeight="false" outlineLevel="0" collapsed="false">
      <c r="A8" s="35" t="s">
        <v>77</v>
      </c>
      <c r="B8" s="35" t="n">
        <v>21148</v>
      </c>
      <c r="C8" s="35" t="s">
        <v>97</v>
      </c>
      <c r="D8" s="35" t="s">
        <v>95</v>
      </c>
      <c r="E8" s="35" t="n">
        <v>1</v>
      </c>
      <c r="F8" s="36"/>
      <c r="G8" s="36" t="n">
        <v>45.29</v>
      </c>
      <c r="H8" s="36" t="n">
        <f aca="false">F8*E8</f>
        <v>0</v>
      </c>
      <c r="I8" s="36" t="n">
        <f aca="false">G8*E8</f>
        <v>45.29</v>
      </c>
      <c r="J8" s="36" t="n">
        <f aca="false">H8+I8</f>
        <v>45.29</v>
      </c>
    </row>
    <row r="9" customFormat="false" ht="14.25" hidden="false" customHeight="false" outlineLevel="0" collapsed="false">
      <c r="A9" s="35" t="s">
        <v>77</v>
      </c>
      <c r="B9" s="35" t="n">
        <v>569</v>
      </c>
      <c r="C9" s="35" t="s">
        <v>98</v>
      </c>
      <c r="D9" s="35" t="s">
        <v>92</v>
      </c>
      <c r="E9" s="35" t="n">
        <v>0.07</v>
      </c>
      <c r="F9" s="36"/>
      <c r="G9" s="36" t="n">
        <v>3.76</v>
      </c>
      <c r="H9" s="36" t="n">
        <f aca="false">F9*E9</f>
        <v>0</v>
      </c>
      <c r="I9" s="36" t="n">
        <f aca="false">G9*E9</f>
        <v>0.2632</v>
      </c>
      <c r="J9" s="36" t="n">
        <f aca="false">H9+I9</f>
        <v>0.2632</v>
      </c>
    </row>
    <row r="10" customFormat="false" ht="14.25" hidden="false" customHeight="false" outlineLevel="0" collapsed="false">
      <c r="A10" s="35" t="s">
        <v>77</v>
      </c>
      <c r="B10" s="35" t="n">
        <v>3358</v>
      </c>
      <c r="C10" s="35" t="s">
        <v>99</v>
      </c>
      <c r="D10" s="35" t="s">
        <v>100</v>
      </c>
      <c r="E10" s="35" t="n">
        <v>0.01</v>
      </c>
      <c r="F10" s="36" t="n">
        <v>55.14</v>
      </c>
      <c r="G10" s="36"/>
      <c r="H10" s="36" t="n">
        <f aca="false">F10*E10</f>
        <v>0.5514</v>
      </c>
      <c r="I10" s="36" t="n">
        <f aca="false">G10*E10</f>
        <v>0</v>
      </c>
      <c r="J10" s="36" t="n">
        <f aca="false">H10+I10</f>
        <v>0.5514</v>
      </c>
    </row>
    <row r="11" customFormat="false" ht="14.25" hidden="false" customHeight="false" outlineLevel="0" collapsed="false">
      <c r="A11" s="35" t="s">
        <v>77</v>
      </c>
      <c r="B11" s="35" t="s">
        <v>93</v>
      </c>
      <c r="C11" s="35" t="s">
        <v>110</v>
      </c>
      <c r="D11" s="35" t="s">
        <v>17</v>
      </c>
      <c r="E11" s="35" t="n">
        <f aca="false">0.0264</f>
        <v>0.0264</v>
      </c>
      <c r="F11" s="36"/>
      <c r="G11" s="36" t="n">
        <f aca="false">18.9</f>
        <v>18.9</v>
      </c>
      <c r="H11" s="36" t="n">
        <f aca="false">F11*E11</f>
        <v>0</v>
      </c>
      <c r="I11" s="36" t="n">
        <f aca="false">G11*E11</f>
        <v>0.49896</v>
      </c>
      <c r="J11" s="36" t="n">
        <f aca="false">H11+I11</f>
        <v>0.49896</v>
      </c>
    </row>
    <row r="12" customFormat="false" ht="14.25" hidden="false" customHeight="false" outlineLevel="0" collapsed="false">
      <c r="A12" s="35" t="s">
        <v>84</v>
      </c>
      <c r="B12" s="35" t="s">
        <v>93</v>
      </c>
      <c r="C12" s="35" t="s">
        <v>101</v>
      </c>
      <c r="D12" s="35" t="s">
        <v>92</v>
      </c>
      <c r="E12" s="35" t="n">
        <v>5.46</v>
      </c>
      <c r="F12" s="36"/>
      <c r="G12" s="36" t="n">
        <v>1.6</v>
      </c>
      <c r="H12" s="36" t="n">
        <f aca="false">F12*E12</f>
        <v>0</v>
      </c>
      <c r="I12" s="36" t="n">
        <f aca="false">G12*E12</f>
        <v>8.736</v>
      </c>
      <c r="J12" s="36" t="n">
        <f aca="false">H12+I12</f>
        <v>8.736</v>
      </c>
    </row>
    <row r="13" customFormat="false" ht="22.5" hidden="false" customHeight="false" outlineLevel="0" collapsed="false">
      <c r="A13" s="35" t="s">
        <v>84</v>
      </c>
      <c r="B13" s="35" t="n">
        <v>94963</v>
      </c>
      <c r="C13" s="35" t="s">
        <v>102</v>
      </c>
      <c r="D13" s="35" t="s">
        <v>100</v>
      </c>
      <c r="E13" s="35" t="n">
        <v>0.01</v>
      </c>
      <c r="F13" s="36"/>
      <c r="G13" s="36" t="n">
        <v>288.18</v>
      </c>
      <c r="H13" s="36" t="n">
        <f aca="false">F13*E13</f>
        <v>0</v>
      </c>
      <c r="I13" s="36" t="n">
        <f aca="false">G13*E13</f>
        <v>2.8818</v>
      </c>
      <c r="J13" s="36" t="n">
        <f aca="false">H13+I13</f>
        <v>2.8818</v>
      </c>
    </row>
    <row r="14" customFormat="false" ht="22.5" hidden="false" customHeight="false" outlineLevel="0" collapsed="false">
      <c r="A14" s="35" t="s">
        <v>84</v>
      </c>
      <c r="B14" s="35" t="n">
        <v>92873</v>
      </c>
      <c r="C14" s="35" t="s">
        <v>103</v>
      </c>
      <c r="D14" s="35" t="s">
        <v>100</v>
      </c>
      <c r="E14" s="35" t="n">
        <v>0.01</v>
      </c>
      <c r="F14" s="36" t="n">
        <v>148.02</v>
      </c>
      <c r="G14" s="36"/>
      <c r="H14" s="36" t="n">
        <f aca="false">F14*E14</f>
        <v>1.4802</v>
      </c>
      <c r="I14" s="36" t="n">
        <f aca="false">G14*E14</f>
        <v>0</v>
      </c>
      <c r="J14" s="36" t="n">
        <f aca="false">H14+I14</f>
        <v>1.4802</v>
      </c>
    </row>
    <row r="15" customFormat="false" ht="14.25" hidden="false" customHeight="true" outlineLevel="0" collapsed="false">
      <c r="A15" s="37" t="s">
        <v>104</v>
      </c>
      <c r="B15" s="37"/>
      <c r="C15" s="37"/>
      <c r="D15" s="37"/>
      <c r="E15" s="37"/>
      <c r="F15" s="37"/>
      <c r="G15" s="37"/>
      <c r="H15" s="38" t="n">
        <f aca="false">SUM(H3:H14)</f>
        <v>78.9737</v>
      </c>
      <c r="I15" s="38" t="n">
        <f aca="false">SUM(I3:I14)</f>
        <v>99.5336933333333</v>
      </c>
      <c r="J15" s="38" t="n">
        <f aca="false">SUM(J3:J14)</f>
        <v>178.507393333333</v>
      </c>
    </row>
    <row r="16" customFormat="false" ht="15" hidden="false" customHeight="false" outlineLevel="0" collapsed="false"/>
    <row r="19" customFormat="false" ht="14.25" hidden="false" customHeight="false" outlineLevel="0" collapsed="false"/>
  </sheetData>
  <mergeCells count="2">
    <mergeCell ref="A1:J1"/>
    <mergeCell ref="A15:G15"/>
  </mergeCells>
  <printOptions headings="false" gridLines="false" gridLinesSet="true" horizontalCentered="false" verticalCentered="false"/>
  <pageMargins left="0" right="0" top="0.138888888888889" bottom="0.138888888888889" header="0" footer="0"/>
  <pageSetup paperSize="77" scale="100" firstPageNumber="1" fitToWidth="1" fitToHeight="1" pageOrder="overThenDown" orientation="landscape" usePrinterDefaults="false" blackAndWhite="false" draft="false" cellComments="none" useFirstPageNumber="true" horizontalDpi="300" verticalDpi="300" copies="1"/>
  <headerFooter differentFirst="false" differentOddEven="false">
    <oddHeader>&amp;C&amp;"Arial,Normal"&amp;10&amp;A</oddHeader>
    <oddFooter>&amp;C&amp;"Arial,Normal"&amp;10Página &amp;P</oddFoot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16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RowHeight="13.9"/>
  <cols>
    <col collapsed="false" hidden="false" max="1" min="1" style="3" width="22.6418604651163"/>
    <col collapsed="false" hidden="false" max="2" min="2" style="3" width="10.8279069767442"/>
    <col collapsed="false" hidden="false" max="3" min="3" style="3" width="50.2093023255814"/>
    <col collapsed="false" hidden="false" max="10" min="4" style="3" width="10.8279069767442"/>
    <col collapsed="false" hidden="false" max="1025" min="11" style="3" width="8.86046511627907"/>
  </cols>
  <sheetData>
    <row r="1" customFormat="false" ht="14.25" hidden="false" customHeight="true" outlineLevel="0" collapsed="false">
      <c r="A1" s="32" t="s">
        <v>113</v>
      </c>
      <c r="B1" s="32"/>
      <c r="C1" s="32"/>
      <c r="D1" s="32"/>
      <c r="E1" s="32"/>
      <c r="F1" s="32"/>
      <c r="G1" s="32"/>
      <c r="H1" s="32"/>
      <c r="I1" s="32"/>
      <c r="J1" s="32"/>
    </row>
    <row r="2" customFormat="false" ht="14.25" hidden="false" customHeight="false" outlineLevel="0" collapsed="false">
      <c r="A2" s="33" t="s">
        <v>76</v>
      </c>
      <c r="B2" s="33" t="s">
        <v>77</v>
      </c>
      <c r="C2" s="33" t="s">
        <v>78</v>
      </c>
      <c r="D2" s="33" t="s">
        <v>17</v>
      </c>
      <c r="E2" s="34" t="s">
        <v>79</v>
      </c>
      <c r="F2" s="33" t="s">
        <v>80</v>
      </c>
      <c r="G2" s="33" t="s">
        <v>81</v>
      </c>
      <c r="H2" s="33" t="s">
        <v>82</v>
      </c>
      <c r="I2" s="33" t="s">
        <v>83</v>
      </c>
      <c r="J2" s="33" t="s">
        <v>21</v>
      </c>
    </row>
    <row r="3" customFormat="false" ht="14.25" hidden="false" customHeight="false" outlineLevel="0" collapsed="false">
      <c r="A3" s="35" t="s">
        <v>84</v>
      </c>
      <c r="B3" s="35" t="s">
        <v>85</v>
      </c>
      <c r="C3" s="35" t="s">
        <v>86</v>
      </c>
      <c r="D3" s="35" t="s">
        <v>87</v>
      </c>
      <c r="E3" s="35" t="n">
        <v>0.825</v>
      </c>
      <c r="F3" s="36" t="n">
        <v>17.3</v>
      </c>
      <c r="G3" s="36" t="n">
        <v>0</v>
      </c>
      <c r="H3" s="36" t="n">
        <f aca="false">F3*E3</f>
        <v>14.2725</v>
      </c>
      <c r="I3" s="36" t="n">
        <f aca="false">G3*E3</f>
        <v>0</v>
      </c>
      <c r="J3" s="36" t="n">
        <f aca="false">H3+I3</f>
        <v>14.2725</v>
      </c>
    </row>
    <row r="4" customFormat="false" ht="14.25" hidden="false" customHeight="false" outlineLevel="0" collapsed="false">
      <c r="A4" s="35" t="s">
        <v>84</v>
      </c>
      <c r="B4" s="35" t="s">
        <v>88</v>
      </c>
      <c r="C4" s="35" t="s">
        <v>89</v>
      </c>
      <c r="D4" s="35" t="s">
        <v>87</v>
      </c>
      <c r="E4" s="35" t="n">
        <v>1.24</v>
      </c>
      <c r="F4" s="36" t="n">
        <v>13.94</v>
      </c>
      <c r="G4" s="36" t="n">
        <v>0</v>
      </c>
      <c r="H4" s="36" t="n">
        <f aca="false">F4*E4</f>
        <v>17.2856</v>
      </c>
      <c r="I4" s="36" t="n">
        <f aca="false">G4*E4</f>
        <v>0</v>
      </c>
      <c r="J4" s="36" t="n">
        <f aca="false">H4+I4</f>
        <v>17.2856</v>
      </c>
    </row>
    <row r="5" customFormat="false" ht="14.25" hidden="false" customHeight="false" outlineLevel="0" collapsed="false">
      <c r="A5" s="35" t="s">
        <v>77</v>
      </c>
      <c r="B5" s="35" t="n">
        <v>11002</v>
      </c>
      <c r="C5" s="35" t="s">
        <v>91</v>
      </c>
      <c r="D5" s="35" t="s">
        <v>92</v>
      </c>
      <c r="E5" s="35" t="n">
        <f aca="false">(0.04/3)*2</f>
        <v>0.0266666666666667</v>
      </c>
      <c r="F5" s="36" t="n">
        <v>0</v>
      </c>
      <c r="G5" s="36" t="n">
        <v>21.89</v>
      </c>
      <c r="H5" s="36" t="n">
        <f aca="false">F5*E5</f>
        <v>0</v>
      </c>
      <c r="I5" s="36" t="n">
        <f aca="false">G5*E5</f>
        <v>0.583733333333333</v>
      </c>
      <c r="J5" s="36" t="n">
        <f aca="false">H5+I5</f>
        <v>0.583733333333333</v>
      </c>
    </row>
    <row r="6" customFormat="false" ht="14.25" hidden="false" customHeight="false" outlineLevel="0" collapsed="false">
      <c r="A6" s="35" t="s">
        <v>77</v>
      </c>
      <c r="B6" s="35" t="s">
        <v>93</v>
      </c>
      <c r="C6" s="35" t="s">
        <v>96</v>
      </c>
      <c r="D6" s="35" t="s">
        <v>95</v>
      </c>
      <c r="E6" s="35" t="n">
        <v>2</v>
      </c>
      <c r="F6" s="36"/>
      <c r="G6" s="36" t="n">
        <f aca="false">123.84/6</f>
        <v>20.64</v>
      </c>
      <c r="H6" s="36" t="n">
        <f aca="false">F6*E6</f>
        <v>0</v>
      </c>
      <c r="I6" s="36" t="n">
        <f aca="false">G6*E6</f>
        <v>41.28</v>
      </c>
      <c r="J6" s="36" t="n">
        <f aca="false">H6+I6</f>
        <v>41.28</v>
      </c>
    </row>
    <row r="7" customFormat="false" ht="14.25" hidden="false" customHeight="false" outlineLevel="0" collapsed="false">
      <c r="A7" s="35" t="s">
        <v>77</v>
      </c>
      <c r="B7" s="35" t="n">
        <v>21148</v>
      </c>
      <c r="C7" s="35" t="s">
        <v>97</v>
      </c>
      <c r="D7" s="35" t="s">
        <v>95</v>
      </c>
      <c r="E7" s="35" t="n">
        <f aca="false">0.73</f>
        <v>0.73</v>
      </c>
      <c r="F7" s="36"/>
      <c r="G7" s="36" t="n">
        <v>45.29</v>
      </c>
      <c r="H7" s="36" t="n">
        <f aca="false">F7*E7</f>
        <v>0</v>
      </c>
      <c r="I7" s="36" t="n">
        <f aca="false">G7*E7</f>
        <v>33.0617</v>
      </c>
      <c r="J7" s="36" t="n">
        <f aca="false">H7+I7</f>
        <v>33.0617</v>
      </c>
    </row>
    <row r="8" customFormat="false" ht="14.25" hidden="false" customHeight="false" outlineLevel="0" collapsed="false">
      <c r="A8" s="35" t="s">
        <v>77</v>
      </c>
      <c r="B8" s="35" t="n">
        <v>1330</v>
      </c>
      <c r="C8" s="35" t="s">
        <v>106</v>
      </c>
      <c r="D8" s="35" t="s">
        <v>92</v>
      </c>
      <c r="E8" s="35" t="n">
        <v>0.3286</v>
      </c>
      <c r="F8" s="36"/>
      <c r="G8" s="36" t="n">
        <v>4.19</v>
      </c>
      <c r="H8" s="36" t="n">
        <f aca="false">F8*E8</f>
        <v>0</v>
      </c>
      <c r="I8" s="36" t="n">
        <f aca="false">G8*E8</f>
        <v>1.376834</v>
      </c>
      <c r="J8" s="36" t="n">
        <f aca="false">H8+I8</f>
        <v>1.376834</v>
      </c>
    </row>
    <row r="9" customFormat="false" ht="22.5" hidden="false" customHeight="false" outlineLevel="0" collapsed="false">
      <c r="A9" s="35" t="s">
        <v>77</v>
      </c>
      <c r="B9" s="35" t="n">
        <v>11964</v>
      </c>
      <c r="C9" s="35" t="s">
        <v>107</v>
      </c>
      <c r="D9" s="35" t="s">
        <v>17</v>
      </c>
      <c r="E9" s="35" t="n">
        <f aca="false">4*0.66</f>
        <v>2.64</v>
      </c>
      <c r="F9" s="36"/>
      <c r="G9" s="36" t="n">
        <v>1.26</v>
      </c>
      <c r="H9" s="36" t="n">
        <f aca="false">F9*E9</f>
        <v>0</v>
      </c>
      <c r="I9" s="36" t="n">
        <f aca="false">G9*E9</f>
        <v>3.3264</v>
      </c>
      <c r="J9" s="36" t="n">
        <f aca="false">H9+I9</f>
        <v>3.3264</v>
      </c>
    </row>
    <row r="10" customFormat="false" ht="14.25" hidden="false" customHeight="false" outlineLevel="0" collapsed="false">
      <c r="A10" s="35" t="s">
        <v>77</v>
      </c>
      <c r="B10" s="35" t="s">
        <v>93</v>
      </c>
      <c r="C10" s="35" t="s">
        <v>110</v>
      </c>
      <c r="D10" s="35" t="s">
        <v>17</v>
      </c>
      <c r="E10" s="35" t="n">
        <f aca="false">0.0264</f>
        <v>0.0264</v>
      </c>
      <c r="F10" s="36"/>
      <c r="G10" s="36" t="n">
        <f aca="false">18.9</f>
        <v>18.9</v>
      </c>
      <c r="H10" s="36" t="n">
        <f aca="false">F10*E10</f>
        <v>0</v>
      </c>
      <c r="I10" s="36" t="n">
        <f aca="false">G10*E10</f>
        <v>0.49896</v>
      </c>
      <c r="J10" s="36" t="n">
        <f aca="false">H10+I10</f>
        <v>0.49896</v>
      </c>
    </row>
    <row r="11" customFormat="false" ht="14.25" hidden="false" customHeight="false" outlineLevel="0" collapsed="false">
      <c r="A11" s="35" t="s">
        <v>84</v>
      </c>
      <c r="B11" s="35" t="s">
        <v>93</v>
      </c>
      <c r="C11" s="35" t="s">
        <v>101</v>
      </c>
      <c r="D11" s="35" t="s">
        <v>92</v>
      </c>
      <c r="E11" s="35" t="n">
        <f aca="false">'CPE-3'!E11</f>
        <v>3.9639</v>
      </c>
      <c r="F11" s="36"/>
      <c r="G11" s="36" t="n">
        <v>1.6</v>
      </c>
      <c r="H11" s="36" t="n">
        <f aca="false">F11*E11</f>
        <v>0</v>
      </c>
      <c r="I11" s="36" t="n">
        <f aca="false">G11*E11</f>
        <v>6.34224</v>
      </c>
      <c r="J11" s="36" t="n">
        <f aca="false">H11+I11</f>
        <v>6.34224</v>
      </c>
    </row>
    <row r="12" customFormat="false" ht="14.25" hidden="false" customHeight="true" outlineLevel="0" collapsed="false">
      <c r="A12" s="37" t="s">
        <v>104</v>
      </c>
      <c r="B12" s="37"/>
      <c r="C12" s="37"/>
      <c r="D12" s="37"/>
      <c r="E12" s="37"/>
      <c r="F12" s="37"/>
      <c r="G12" s="37"/>
      <c r="H12" s="38" t="n">
        <f aca="false">SUM(H3:H11)</f>
        <v>31.5581</v>
      </c>
      <c r="I12" s="38" t="n">
        <f aca="false">SUM(I3:I11)</f>
        <v>86.4698673333333</v>
      </c>
      <c r="J12" s="38" t="n">
        <f aca="false">SUM(J3:J11)</f>
        <v>118.027967333333</v>
      </c>
    </row>
    <row r="13" customFormat="false" ht="15" hidden="false" customHeight="false" outlineLevel="0" collapsed="false"/>
    <row r="16" customFormat="false" ht="14.25" hidden="false" customHeight="false" outlineLevel="0" collapsed="false"/>
  </sheetData>
  <mergeCells count="2">
    <mergeCell ref="A1:J1"/>
    <mergeCell ref="A12:G12"/>
  </mergeCells>
  <printOptions headings="false" gridLines="false" gridLinesSet="true" horizontalCentered="false" verticalCentered="false"/>
  <pageMargins left="0" right="0" top="0.138888888888889" bottom="0.138888888888889" header="0" footer="0"/>
  <pageSetup paperSize="9" scale="100" firstPageNumber="1" fitToWidth="1" fitToHeight="1" pageOrder="downThenOver" orientation="portrait" usePrinterDefaults="false" blackAndWhite="false" draft="false" cellComments="none" useFirstPageNumber="true" horizontalDpi="300" verticalDpi="300" copies="1"/>
  <headerFooter differentFirst="false" differentOddEven="false">
    <oddHeader>&amp;C&amp;"Arial,Normal"&amp;10&amp;A</oddHeader>
    <oddFooter>&amp;C&amp;"Arial,Normal"&amp;10Página &amp;P</oddFooter>
  </headerFooter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5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1" zoomScaleNormal="101" zoomScalePageLayoutView="100" workbookViewId="0">
      <selection pane="topLeft" activeCell="A1" activeCellId="0" sqref="A1"/>
    </sheetView>
  </sheetViews>
  <sheetFormatPr defaultRowHeight="13.9"/>
  <cols>
    <col collapsed="false" hidden="false" max="1" min="1" style="3" width="10.953488372093"/>
    <col collapsed="false" hidden="false" max="2" min="2" style="3" width="8.86046511627907"/>
    <col collapsed="false" hidden="false" max="3" min="3" style="3" width="33.2279069767442"/>
    <col collapsed="false" hidden="false" max="1025" min="4" style="3" width="8.86046511627907"/>
  </cols>
  <sheetData>
    <row r="1" customFormat="false" ht="21.75" hidden="false" customHeight="true" outlineLevel="0" collapsed="false">
      <c r="A1" s="32" t="s">
        <v>114</v>
      </c>
      <c r="B1" s="32"/>
      <c r="C1" s="32"/>
      <c r="D1" s="32"/>
      <c r="E1" s="32"/>
      <c r="F1" s="32"/>
      <c r="G1" s="32"/>
      <c r="H1" s="32"/>
      <c r="I1" s="32"/>
      <c r="J1" s="32"/>
    </row>
    <row r="2" customFormat="false" ht="39.95" hidden="false" customHeight="true" outlineLevel="0" collapsed="false">
      <c r="A2" s="33" t="s">
        <v>76</v>
      </c>
      <c r="B2" s="33" t="s">
        <v>77</v>
      </c>
      <c r="C2" s="33" t="s">
        <v>78</v>
      </c>
      <c r="D2" s="33" t="s">
        <v>17</v>
      </c>
      <c r="E2" s="34" t="s">
        <v>79</v>
      </c>
      <c r="F2" s="33" t="s">
        <v>80</v>
      </c>
      <c r="G2" s="33" t="s">
        <v>81</v>
      </c>
      <c r="H2" s="33" t="s">
        <v>82</v>
      </c>
      <c r="I2" s="33" t="s">
        <v>83</v>
      </c>
      <c r="J2" s="33"/>
    </row>
    <row r="3" customFormat="false" ht="20.25" hidden="false" customHeight="true" outlineLevel="0" collapsed="false">
      <c r="A3" s="35" t="s">
        <v>84</v>
      </c>
      <c r="B3" s="35" t="s">
        <v>85</v>
      </c>
      <c r="C3" s="35" t="s">
        <v>86</v>
      </c>
      <c r="D3" s="35" t="s">
        <v>87</v>
      </c>
      <c r="E3" s="35" t="n">
        <v>1.1784</v>
      </c>
      <c r="F3" s="36" t="n">
        <v>17.3</v>
      </c>
      <c r="G3" s="36" t="n">
        <v>0</v>
      </c>
      <c r="H3" s="36" t="n">
        <f aca="false">F3*E3</f>
        <v>20.38632</v>
      </c>
      <c r="I3" s="36" t="n">
        <f aca="false">G3*E3</f>
        <v>0</v>
      </c>
      <c r="J3" s="35"/>
    </row>
    <row r="4" customFormat="false" ht="26.25" hidden="false" customHeight="true" outlineLevel="0" collapsed="false">
      <c r="A4" s="35" t="s">
        <v>77</v>
      </c>
      <c r="B4" s="35" t="n">
        <v>569</v>
      </c>
      <c r="C4" s="35" t="s">
        <v>115</v>
      </c>
      <c r="D4" s="35" t="s">
        <v>116</v>
      </c>
      <c r="E4" s="35" t="n">
        <v>34.86</v>
      </c>
      <c r="F4" s="36" t="n">
        <v>0</v>
      </c>
      <c r="G4" s="36" t="n">
        <v>3.76</v>
      </c>
      <c r="H4" s="36" t="n">
        <v>0</v>
      </c>
      <c r="I4" s="36" t="n">
        <f aca="false">G4*E4</f>
        <v>131.0736</v>
      </c>
      <c r="J4" s="35"/>
    </row>
    <row r="5" customFormat="false" ht="15" hidden="false" customHeight="true" outlineLevel="0" collapsed="false">
      <c r="A5" s="37" t="s">
        <v>104</v>
      </c>
      <c r="B5" s="37"/>
      <c r="C5" s="37"/>
      <c r="D5" s="37"/>
      <c r="E5" s="37"/>
      <c r="F5" s="37"/>
      <c r="G5" s="37"/>
      <c r="H5" s="38" t="n">
        <f aca="false">SUM(H3:H4)</f>
        <v>20.38632</v>
      </c>
      <c r="I5" s="38" t="n">
        <f aca="false">SUM(I3:I4)</f>
        <v>131.0736</v>
      </c>
      <c r="J5" s="38" t="n">
        <f aca="false">H5+I5</f>
        <v>151.45992</v>
      </c>
    </row>
  </sheetData>
  <mergeCells count="2">
    <mergeCell ref="A1:J1"/>
    <mergeCell ref="A5:G5"/>
  </mergeCells>
  <printOptions headings="false" gridLines="false" gridLinesSet="true" horizontalCentered="false" verticalCentered="false"/>
  <pageMargins left="0" right="0" top="0.138888888888889" bottom="0.138888888888889" header="0" footer="0"/>
  <pageSetup paperSize="9" scale="100" firstPageNumber="1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>&amp;C&amp;"Arial,Normal"&amp;10&amp;A</oddHeader>
    <oddFooter>&amp;C&amp;"Arial,Normal"&amp;10Página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366</TotalTime>
  <Application>LibreOffice/5.0.6.3$Windows_x86 LibreOffice_project/490fc03b25318460cfc54456516ea2519c11d1aa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2016-11-08T13:16:35Z</dcterms:created>
  <dc:creator>User</dc:creator>
  <dc:language>pt-BR</dc:language>
  <cp:lastPrinted>2017-04-24T14:47:47Z</cp:lastPrinted>
  <dcterms:modified xsi:type="dcterms:W3CDTF">2017-09-06T16:40:19Z</dcterms:modified>
  <cp:revision>89</cp:revision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